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Terraqueous\PIPL NORTHEAST SANDY SURVEY\VA to NY Beaches Phase 1\FINAL FILES\"/>
    </mc:Choice>
  </mc:AlternateContent>
  <bookViews>
    <workbookView xWindow="120" yWindow="825" windowWidth="14355" windowHeight="6540"/>
  </bookViews>
  <sheets>
    <sheet name="Public &amp; NGO Land" sheetId="2" r:id="rId1"/>
    <sheet name="References" sheetId="5" r:id="rId2"/>
  </sheets>
  <calcPr calcId="171027"/>
</workbook>
</file>

<file path=xl/calcChain.xml><?xml version="1.0" encoding="utf-8"?>
<calcChain xmlns="http://schemas.openxmlformats.org/spreadsheetml/2006/main">
  <c r="E10" i="2" l="1"/>
  <c r="E29" i="2" l="1"/>
  <c r="E32" i="2" l="1"/>
  <c r="E19" i="2" l="1"/>
  <c r="E28" i="2"/>
  <c r="E95" i="2" l="1"/>
  <c r="F95" i="2" s="1"/>
  <c r="E71" i="2" l="1"/>
  <c r="E67" i="2"/>
  <c r="E62" i="2"/>
  <c r="E46" i="2"/>
  <c r="E100" i="2" l="1"/>
  <c r="F100" i="2" s="1"/>
  <c r="F67" i="2"/>
  <c r="E101" i="2"/>
  <c r="F101" i="2" s="1"/>
  <c r="F71" i="2"/>
  <c r="E99" i="2"/>
  <c r="F99" i="2" s="1"/>
  <c r="F62" i="2"/>
  <c r="E98" i="2"/>
  <c r="F98" i="2" s="1"/>
  <c r="F46" i="2"/>
  <c r="E102" i="2"/>
  <c r="F102" i="2" l="1"/>
  <c r="E103" i="2"/>
  <c r="F103" i="2" s="1"/>
</calcChain>
</file>

<file path=xl/sharedStrings.xml><?xml version="1.0" encoding="utf-8"?>
<sst xmlns="http://schemas.openxmlformats.org/spreadsheetml/2006/main" count="675" uniqueCount="334">
  <si>
    <t>State</t>
  </si>
  <si>
    <t>Location</t>
  </si>
  <si>
    <t>Ownership</t>
  </si>
  <si>
    <t>Source(s)</t>
  </si>
  <si>
    <t>County</t>
  </si>
  <si>
    <t>USFWS</t>
  </si>
  <si>
    <t>NPS</t>
  </si>
  <si>
    <t>Type</t>
  </si>
  <si>
    <t>NWR</t>
  </si>
  <si>
    <t>park</t>
  </si>
  <si>
    <t>Known Habitat Modifications</t>
  </si>
  <si>
    <t>TOTAL</t>
  </si>
  <si>
    <t>Nassau</t>
  </si>
  <si>
    <t>nature preserve</t>
  </si>
  <si>
    <t>Approximate Length (miles)</t>
  </si>
  <si>
    <t>USFWS (2010)</t>
  </si>
  <si>
    <t>recreation area; historic fort</t>
  </si>
  <si>
    <t>military base</t>
  </si>
  <si>
    <t>TNC</t>
  </si>
  <si>
    <t>state</t>
  </si>
  <si>
    <t>NY</t>
  </si>
  <si>
    <t>W. Scott Cameron Beach, Bridgehampton</t>
  </si>
  <si>
    <t>Sagg Main Beach, Sagaponack</t>
  </si>
  <si>
    <t>Mecox Beach</t>
  </si>
  <si>
    <t>Flying Point Beach, Water Mill</t>
  </si>
  <si>
    <t>Town of Southampton</t>
  </si>
  <si>
    <t>Amagansett NWR</t>
  </si>
  <si>
    <t>NJ</t>
  </si>
  <si>
    <t>Island Beach State Park</t>
  </si>
  <si>
    <t>Ocean</t>
  </si>
  <si>
    <t>state park</t>
  </si>
  <si>
    <t>Cape May</t>
  </si>
  <si>
    <t>USCG Cape May Training Center</t>
  </si>
  <si>
    <t>MD</t>
  </si>
  <si>
    <t>Assateague State Park</t>
  </si>
  <si>
    <t>Robert Moses State Park</t>
  </si>
  <si>
    <t>Smith Point County Park</t>
  </si>
  <si>
    <t>Suffolk County</t>
  </si>
  <si>
    <t>Suffolk</t>
  </si>
  <si>
    <t>VA</t>
  </si>
  <si>
    <t>Jones Beach State Park</t>
  </si>
  <si>
    <t>Captree State Park</t>
  </si>
  <si>
    <t>Shadmoor State Park</t>
  </si>
  <si>
    <t>Hither Hills State Park</t>
  </si>
  <si>
    <t>Napeague State Park</t>
  </si>
  <si>
    <t>national seashore</t>
  </si>
  <si>
    <t>NY State Office of Parks, Recreation &amp; Historic Preservation (www.nysparks.com)</t>
  </si>
  <si>
    <t>campground, recreational facilities</t>
  </si>
  <si>
    <t>Monmouth County</t>
  </si>
  <si>
    <t>Holgate Unit, Edwin B. Forsythe NWR</t>
  </si>
  <si>
    <t>Farrell et al. (1999), Kennish (2001)</t>
  </si>
  <si>
    <t>Sandy Hook Unit, Gateway NRA</t>
  </si>
  <si>
    <t>Monmouth</t>
  </si>
  <si>
    <t>North Brigantine Natural Area</t>
  </si>
  <si>
    <t>Borough of Stone Harbor</t>
  </si>
  <si>
    <t>Two Mile Beach Unit, Cape May NWR</t>
  </si>
  <si>
    <t>US Coast Guard</t>
  </si>
  <si>
    <t>Brigantine Unit, Edwin B. Forsythe NWR</t>
  </si>
  <si>
    <t>Corson's Inlet State Park</t>
  </si>
  <si>
    <t>Strathmere Natural Area</t>
  </si>
  <si>
    <t>DE</t>
  </si>
  <si>
    <t>Sussex</t>
  </si>
  <si>
    <t>Worcester</t>
  </si>
  <si>
    <t>Northampton</t>
  </si>
  <si>
    <t>Accomack</t>
  </si>
  <si>
    <t>Queens</t>
  </si>
  <si>
    <t>Kings</t>
  </si>
  <si>
    <t>Cape Henlopen State Park</t>
  </si>
  <si>
    <t>state of DE</t>
  </si>
  <si>
    <t>Delaware Seashore State Park</t>
  </si>
  <si>
    <t>Fenwick Island State Park</t>
  </si>
  <si>
    <t>state of MD</t>
  </si>
  <si>
    <t>Maryland DNR (http://www.dnr.state.md.us/publiclands/eastern/assateague.asp)</t>
  </si>
  <si>
    <t>Assateague Island National Seashore</t>
  </si>
  <si>
    <t>Chincoteague NWR</t>
  </si>
  <si>
    <t>Assawoman Island Unit, Chincoteague NWR</t>
  </si>
  <si>
    <t>Parramore Island Natural Area Preserve</t>
  </si>
  <si>
    <t>Hog Island, Virginia Coast Reserve</t>
  </si>
  <si>
    <t>Wreck Island Natural Area Preserve</t>
  </si>
  <si>
    <t>Ship Shoal Island, Virginia Coast Reserve</t>
  </si>
  <si>
    <t>Mink Island, Virginia Coast Reserve</t>
  </si>
  <si>
    <t>Myrtle Island, Virginia Coast Reserve</t>
  </si>
  <si>
    <t>Smith Island, Virginia Coast Reserve</t>
  </si>
  <si>
    <t>Fishermans Island NWR</t>
  </si>
  <si>
    <t>Dam Neck Naval Base</t>
  </si>
  <si>
    <t>Back Bay NWR</t>
  </si>
  <si>
    <t>False Cape State Park</t>
  </si>
  <si>
    <t>Virginia Beach</t>
  </si>
  <si>
    <t>NASA</t>
  </si>
  <si>
    <t>US Navy</t>
  </si>
  <si>
    <t>Delaware State Parks (http://www.destateparks.com/park/cape-henlopen/index.asp)</t>
  </si>
  <si>
    <t>Delaware State Parks (http://www.destateparks.com/park/fenwick-island/index.asp)</t>
  </si>
  <si>
    <t>Delaware State Parks (http://www.destateparks.com/park/delaware-seashore/index.asp)</t>
  </si>
  <si>
    <t>Little Island Park</t>
  </si>
  <si>
    <t>City of Virginia Beach</t>
  </si>
  <si>
    <t>Seven Presidents Oceanfront Park</t>
  </si>
  <si>
    <t>Suffolk County (http://www.suffolkcountyny.gov/Departments/Parks/Parks/SmithPointCountyPark.aspx)</t>
  </si>
  <si>
    <t>Town of Brookhaven</t>
  </si>
  <si>
    <t>Atlantique Park</t>
  </si>
  <si>
    <t>Town of Islip</t>
  </si>
  <si>
    <t>USFWS (http://www.fws.gov/refuge/Cape_May/what_we_do/resource_management.html)</t>
  </si>
  <si>
    <t>former military base; revetment at Montauk Point</t>
  </si>
  <si>
    <t>Rheinstein Estate Park</t>
  </si>
  <si>
    <t>Town of East Hampton</t>
  </si>
  <si>
    <t>NY State Office of Parks, Recreation &amp; Historic Preservation (www.nysparks.com); Google Earth (2014)</t>
  </si>
  <si>
    <t>Google Earth (2014)</t>
  </si>
  <si>
    <t>Kirk Beach Park</t>
  </si>
  <si>
    <t>Village of East Hampton</t>
  </si>
  <si>
    <t>Town of East Hampton (http://www.town.east-hampton.ny.us/HtmlPages/Recreation/Beaches.html)</t>
  </si>
  <si>
    <t>Google Earth (2014), Town of East Hampton (http://www.town.east-hampton.ny.us/HtmlPages/Recreation/Beaches.html)</t>
  </si>
  <si>
    <t>Atlantic Avenue Town Park</t>
  </si>
  <si>
    <t>fragmentation (more than 12 parcels)</t>
  </si>
  <si>
    <t>Atlantic Double Dunes Preserve</t>
  </si>
  <si>
    <t>Indian Wells Beach</t>
  </si>
  <si>
    <t>Two Mile Hollow Beach</t>
  </si>
  <si>
    <t>East Hampton Main Beach</t>
  </si>
  <si>
    <t>Shinnecock County Park East</t>
  </si>
  <si>
    <t>Shinnecock County Park West</t>
  </si>
  <si>
    <t>Quogue Village Beach</t>
  </si>
  <si>
    <t>Pike's Beach, West Hampton Dunes</t>
  </si>
  <si>
    <t>Cupsogue Beach County Park</t>
  </si>
  <si>
    <t>Davis Town Park</t>
  </si>
  <si>
    <t>Town of Babylon Beaches (Gilgo, Cedar, &amp; Overlook)</t>
  </si>
  <si>
    <t>Town of Babylon</t>
  </si>
  <si>
    <t>Tobay Beach &amp; JFK Memorial Wildlife Sanctuary</t>
  </si>
  <si>
    <t>Town of Oyster Bay</t>
  </si>
  <si>
    <t>Point Lookout Town Park</t>
  </si>
  <si>
    <t>Malibu Town Park</t>
  </si>
  <si>
    <t>Nickerson Beach Park</t>
  </si>
  <si>
    <t>Lido West Town Park</t>
  </si>
  <si>
    <t>Silver Point County Park</t>
  </si>
  <si>
    <t>Nassau County</t>
  </si>
  <si>
    <t>state of NY</t>
  </si>
  <si>
    <t>Georgica Beach</t>
  </si>
  <si>
    <t>groin, pond letting of Georgica Inlet (artificial opening and closing of inlet)</t>
  </si>
  <si>
    <t>Fire Island NS (inholdings removed)</t>
  </si>
  <si>
    <t>Camp Hero State Park (excluding 0.09 mi oceanfront portion of revetment with no beach)</t>
  </si>
  <si>
    <t>Jamaica Bay Unit - Jacob Riis Park, Fort Tilden &amp; Breezy Point of Gateway NRA</t>
  </si>
  <si>
    <t>national recreation area</t>
  </si>
  <si>
    <t>Stone Harbor - The Point Conservation Management Area</t>
  </si>
  <si>
    <t>Atlantic</t>
  </si>
  <si>
    <t>New York City</t>
  </si>
  <si>
    <t>Google Earth (2014), New York City Department of Parks &amp; Recreation (http://www.nycgovparks.org/parks/manhattan-beach-park)</t>
  </si>
  <si>
    <t>unnamed islet in Gargathy Inlet</t>
  </si>
  <si>
    <t>USFWS &amp; TNC</t>
  </si>
  <si>
    <t>NWR &amp; nature preserve</t>
  </si>
  <si>
    <t>Google Earth (2014), VADCR (http://www.destateparks.com/park/delaware-seashore/index.asp)</t>
  </si>
  <si>
    <t>Google Earth (2014), City of Virginia Beach (http://www.vbgov.com/government/departments/parks-recreation/parks-trails/city-parks/Pages/little-island-park.aspx)</t>
  </si>
  <si>
    <t>Dallas et al. (2013), Hall and Pilkey (1991)</t>
  </si>
  <si>
    <t>seawall, buried timber groin at Gunnison Beach, 2 or 3 buried rock groins at North Beach, beach fill (7.4 mcy from 1975-2002), dredging offshore of tip of spit at north end (removing over 7.3 mcy from 1960-2011), hard stabilization and beach fill on updrift beaches to south</t>
  </si>
  <si>
    <t>JEB Fort Story</t>
  </si>
  <si>
    <t>ORV</t>
  </si>
  <si>
    <t>Egypt Beach</t>
  </si>
  <si>
    <t>Wiborg Beach</t>
  </si>
  <si>
    <t>USCG LORAN Station</t>
  </si>
  <si>
    <t>nature preserve, state park</t>
  </si>
  <si>
    <t>TNC, state of NJ</t>
  </si>
  <si>
    <t>groin at east end, groins to west in Cape May Point, beach fill, historic concrete Battery on beach</t>
  </si>
  <si>
    <t>Manhattan Beach Park</t>
  </si>
  <si>
    <t>Cobb Island, Virginia Coast Reserve [total shoreline length 5.16, 4.23 is beach]</t>
  </si>
  <si>
    <t>NASA Flight Center</t>
  </si>
  <si>
    <t>military facility</t>
  </si>
  <si>
    <t>Cedar Island Unit, Chincoteague NWR [unknown portion is private]</t>
  </si>
  <si>
    <t>USFWS (2014d)</t>
  </si>
  <si>
    <t>Town of Hempstead</t>
  </si>
  <si>
    <t>Lido East Town Park</t>
  </si>
  <si>
    <t>proposed groins and beach fill</t>
  </si>
  <si>
    <t>proposed groins</t>
  </si>
  <si>
    <t>USACE (2006)</t>
  </si>
  <si>
    <t>Lower Cape May Meadows:  TNC South Cape May Meadows Preserve &amp; Cape May State Park</t>
  </si>
  <si>
    <t>Dawson Shoals (islet in Wachapreague Inlet)</t>
  </si>
  <si>
    <t>Commonwealth of VA and/or TNC</t>
  </si>
  <si>
    <t>Commonwealth of VA</t>
  </si>
  <si>
    <t>Metompkin Island  - Chincoteague NWR &amp; TNC</t>
  </si>
  <si>
    <t>Great Gun Beach</t>
  </si>
  <si>
    <t>jetty at Moriches Inlet</t>
  </si>
  <si>
    <t>sand fencing</t>
  </si>
  <si>
    <t>park, public beach</t>
  </si>
  <si>
    <t>References (from Rice 2015 - Inventory of Habitat Modifications to Sandy Oceanfront Beaches in the U.S. Atlantic Coast Breeding Range of the Piping Plover (Charadrius melodus) prior to Hurricane Sandy:  South Shore of Long Island to Virginia)</t>
  </si>
  <si>
    <r>
      <t xml:space="preserve">Barnes, B.M., and B.R. Truitt, editors. 1997.  </t>
    </r>
    <r>
      <rPr>
        <i/>
        <sz val="11"/>
        <color theme="1"/>
        <rFont val="Times New Roman"/>
        <family val="1"/>
      </rPr>
      <t>Seashore Chronicles:  Three Centuries of the Virginia Barrier Islands</t>
    </r>
    <r>
      <rPr>
        <sz val="11"/>
        <color theme="1"/>
        <rFont val="Times New Roman"/>
        <family val="1"/>
      </rPr>
      <t>.  Charlottesville, VA:  University Press of Virginia.  248 p.</t>
    </r>
  </si>
  <si>
    <t xml:space="preserve">Beck, T.M., and N.C. Kraus.  2010.  Shark River Inlet, New Jersey, Entrance Shoaling:  Report 2, Analysis with Costal Modeling System.  Coastal and Hydraulics Laboratory ERDC/CHL TR-10-4.  U.S. Army Corps of Engineers, Engineer Research and Development Center, Coastal Inlets Research Program.  Vicksburg, MS.  69 p.  </t>
  </si>
  <si>
    <r>
      <t xml:space="preserve">Bocamazo, L.M., W.G. Grosskopf, and F.S. Buonuiato.  2011.  Beach nourishment, shoreline change, and dune growth at Westhampton Beach, New York, 1996-2009.  </t>
    </r>
    <r>
      <rPr>
        <i/>
        <sz val="11"/>
        <color theme="1"/>
        <rFont val="Times New Roman"/>
        <family val="1"/>
      </rPr>
      <t>Journal of Coastal Research</t>
    </r>
    <r>
      <rPr>
        <sz val="11"/>
        <color theme="1"/>
        <rFont val="Times New Roman"/>
        <family val="1"/>
      </rPr>
      <t>, Special Issue No. 59, pp. 181-191.</t>
    </r>
  </si>
  <si>
    <t>Bureau of Ocean Energy Management (BOEM).  2013.  Finding of No Significant Impact and Environmental Assessment, Wallops Island, Virginia, Post-Hurricane Sandy Shoreline Repair.  Washington, D.C.  183 p.  Available at http://www.boem.gov/uploadedFiles/Wallops%20EA%20and%20FONSI%202013.pdf.  Accessed November 5, 2014.</t>
  </si>
  <si>
    <r>
      <t xml:space="preserve">Bush, D. M., O. H. Pilkey, Jr., and W. J. Neal.  1996.  </t>
    </r>
    <r>
      <rPr>
        <i/>
        <sz val="11"/>
        <color theme="1"/>
        <rFont val="Times New Roman"/>
        <family val="1"/>
      </rPr>
      <t>Living by the Rules of the Sea</t>
    </r>
    <r>
      <rPr>
        <sz val="11"/>
        <color theme="1"/>
        <rFont val="Times New Roman"/>
        <family val="1"/>
      </rPr>
      <t>.  Duke University Press, Durham, North Carolina.  179 pp.</t>
    </r>
  </si>
  <si>
    <r>
      <t xml:space="preserve">Campbell, T.J., and L. Benedet.  2006.  Beach nourishment magnitudes and trends in the U.S.  </t>
    </r>
    <r>
      <rPr>
        <i/>
        <sz val="11"/>
        <color theme="1"/>
        <rFont val="Times New Roman"/>
        <family val="1"/>
      </rPr>
      <t>Journal of Coastal Research</t>
    </r>
    <r>
      <rPr>
        <sz val="11"/>
        <color theme="1"/>
        <rFont val="Times New Roman"/>
        <family val="1"/>
      </rPr>
      <t>, Special Issue No. 39, pp. 57-64.</t>
    </r>
  </si>
  <si>
    <t>Coburn, A. S., and A. D. Griffith.  2014.  Property Damage along the New Jersey and New York Shorelines During Sandy:  An Analysis of Beach Nourishment, Structural Shoreline Stabilization and Fiscal Impacts.  Report prepared by The Program for the Study of Developed Shorelines at West Carolina University for The Nature Conservancy.  55 p.</t>
  </si>
  <si>
    <t>Coburn, A. S., A. D. Griffith, and R. S. Young, 2010. Inventory of coastal engineering projects in coastal national parks. Natural Resource Technical Report NPS/NRPC/GRD/NRTR—2010/373. National Park Service, Fort Collins, Colorado.  160 p.</t>
  </si>
  <si>
    <t>Coastal Planning &amp; Engineering of NY (CPE).  2009a.  2009 Fire Island Beach Renourishment Project Post-Construction Report.  Prepared for Sponsoring Communities on Fire Island, New York, Village of Saltaire, Town of Islip, Village of Ocean Beach, Town of Brookhaven.  New York, NY.  37 p.</t>
  </si>
  <si>
    <t>CPE.  2009b.  Coastal Protection Study, City of Long Beach, New York, Oceanside Shore Protection Plan.  New York, NY.  60 p.  Available at http://www.longbeachny.gov/vertical/sites/%7BC3C1054A-3D3A-41B3-8896-814D00B86D2A%7D/uploads/%7B413002EC-E9A4-45AA-8AB7-D193D9294877%7D.PDF.  Accessed November 12, 2014.</t>
  </si>
  <si>
    <t>Dallas, K., P. Ruggiero, and M. Berry. 2013. Inventory of coastal engineering projects in Gateway National Recreation Area. Natural Resource Technical Report NPS/NRSS/GRD/NRTR—2013/738. National Park Service, Fort Collins, Colorado.</t>
  </si>
  <si>
    <r>
      <t xml:space="preserve">Daniel, H.  2001.  Replenishment versus retreat:  the cost of maintaining Delaware’s beaches.  </t>
    </r>
    <r>
      <rPr>
        <i/>
        <sz val="11"/>
        <color theme="1"/>
        <rFont val="Times New Roman"/>
        <family val="1"/>
      </rPr>
      <t>Ocean &amp; Coastal Management</t>
    </r>
    <r>
      <rPr>
        <sz val="11"/>
        <color theme="1"/>
        <rFont val="Times New Roman"/>
        <family val="1"/>
      </rPr>
      <t xml:space="preserve"> 44(2001):87-104.</t>
    </r>
  </si>
  <si>
    <r>
      <t xml:space="preserve">Defeo, O., A. McLachlan, D. S. Schoeman, T. A. Schlacher, J. Dugan, A. Jones, M. Lastra, and F. Scapini.  2009.  Threats to sandy beach ecosystems:  A review.  </t>
    </r>
    <r>
      <rPr>
        <i/>
        <sz val="11"/>
        <color theme="1"/>
        <rFont val="Times New Roman"/>
        <family val="1"/>
      </rPr>
      <t>Estuarine, Coastal and Shelf Science</t>
    </r>
    <r>
      <rPr>
        <sz val="11"/>
        <color theme="1"/>
        <rFont val="Times New Roman"/>
        <family val="1"/>
      </rPr>
      <t xml:space="preserve"> 81:1-12.</t>
    </r>
  </si>
  <si>
    <r>
      <t xml:space="preserve">Donohue, K.A., L.M. Bocamazo, and D. Dvorak.  2004.  Experience with groin notching along the northern New Jersey coast.  </t>
    </r>
    <r>
      <rPr>
        <i/>
        <sz val="11"/>
        <color theme="1"/>
        <rFont val="Times New Roman"/>
        <family val="1"/>
      </rPr>
      <t>Journal of Coastal Research</t>
    </r>
    <r>
      <rPr>
        <sz val="11"/>
        <color theme="1"/>
        <rFont val="Times New Roman"/>
        <family val="1"/>
      </rPr>
      <t xml:space="preserve"> Special Issue No. 33, pp. 198-214.</t>
    </r>
  </si>
  <si>
    <t>Farrell, S.C., D. Inglin, P. Venanzi, and S. Leatherman.  1989.  A summary document for the use and interpretation of the historical inlet bathymetry change maps for the state of New Jersey.  Prepared for the Department of Environmental Protection, Division of Coastal Resources, Trenton, NJ.  46 p.</t>
  </si>
  <si>
    <r>
      <t xml:space="preserve">Farrell, S., T. Lepp, B. Speer, and M. Mauriello.  1999.  Mapping erosion hazard areas in Ocean County, New Jersey.  </t>
    </r>
    <r>
      <rPr>
        <i/>
        <sz val="11"/>
        <color theme="1"/>
        <rFont val="Times New Roman"/>
        <family val="1"/>
      </rPr>
      <t>Journal of Coastal Research</t>
    </r>
    <r>
      <rPr>
        <sz val="11"/>
        <color theme="1"/>
        <rFont val="Times New Roman"/>
        <family val="1"/>
      </rPr>
      <t>, Special Issue No. 28, pp. 50-57.</t>
    </r>
  </si>
  <si>
    <r>
      <t xml:space="preserve">Fenster, M.S., and R. Dolan.  1999.  Mapping erosion hazard areas in the City of Virginia Beach.  </t>
    </r>
    <r>
      <rPr>
        <i/>
        <sz val="11"/>
        <color theme="1"/>
        <rFont val="Times New Roman"/>
        <family val="1"/>
      </rPr>
      <t>Journal of Coastal</t>
    </r>
    <r>
      <rPr>
        <sz val="11"/>
        <color theme="1"/>
        <rFont val="Times New Roman"/>
        <family val="1"/>
      </rPr>
      <t xml:space="preserve"> Research Special Issue No. 28, pp. 58-68.</t>
    </r>
  </si>
  <si>
    <r>
      <t xml:space="preserve">Fenster, M.S., R.A. McBride, A. Trembanis, T. Richardson, and S.H. Nebel.  2011.  A field test of the theoretical evolution of a mixed-energy barrier coast to a regime of accelerated sea-level rise.  </t>
    </r>
    <r>
      <rPr>
        <i/>
        <sz val="11"/>
        <color theme="1"/>
        <rFont val="Times New Roman"/>
        <family val="1"/>
      </rPr>
      <t>The Proceedings of the Coastal Sediments 2011</t>
    </r>
    <r>
      <rPr>
        <sz val="11"/>
        <color theme="1"/>
        <rFont val="Times New Roman"/>
        <family val="1"/>
      </rPr>
      <t>.  Miami, FL: World Scientific Publishing Company.  pp. 216-229.</t>
    </r>
  </si>
  <si>
    <r>
      <t xml:space="preserve">Gaunt, C.H., 1991. Recent evolution and potential causal mechanisms of Cedar Island, Virginia, 1852–1986. </t>
    </r>
    <r>
      <rPr>
        <i/>
        <sz val="11"/>
        <color theme="1"/>
        <rFont val="Times New Roman"/>
        <family val="1"/>
      </rPr>
      <t>In</t>
    </r>
    <r>
      <rPr>
        <sz val="11"/>
        <color theme="1"/>
        <rFont val="Times New Roman"/>
        <family val="1"/>
      </rPr>
      <t xml:space="preserve">: Kraus, N.C., K.J. Gingrich, and D.L. Kriebel (eds.), </t>
    </r>
    <r>
      <rPr>
        <i/>
        <sz val="11"/>
        <color theme="1"/>
        <rFont val="Times New Roman"/>
        <family val="1"/>
      </rPr>
      <t xml:space="preserve">Proceedings of a Specialty Conference on Quantitative Approaches to Coastal Sediment Processes. </t>
    </r>
    <r>
      <rPr>
        <sz val="11"/>
        <color theme="1"/>
        <rFont val="Times New Roman"/>
        <family val="1"/>
      </rPr>
      <t xml:space="preserve"> ASCE:  New York, New York.  pp. 2335–2349.</t>
    </r>
  </si>
  <si>
    <t>Greene, K.  2002.  Beach Nourishment:  A Review of the Biological and Physical Impacts.  Atlantic States Marine Fisheries Commission Habitat Management Series #7.  Washington, D.C.  179 p.</t>
  </si>
  <si>
    <t xml:space="preserve">Google, Inc.  2014.  Google Earth (Version 7.1.2) [Software].  Available from http://www.google.com/earth/index.html.  </t>
  </si>
  <si>
    <t>Hafner, S. 2012. Beach stabilization - Structure and beach nourishment alternatives. In 25-years of New Jersey coastal studies, February 15, 2012, The Richard Stockton College Coastal Research Center, Galloway, NJ.  Available at http://intraweb.stockton.edu/eyos/coastal/25yrConference/Beach-Stabilization.pdf.  Accessed October 21, 2014.</t>
  </si>
  <si>
    <r>
      <t xml:space="preserve">Hall, M.J., and O.H. Pilkey.  1991.  Effects of hard stabilization on dry beach width for New Jersey.  </t>
    </r>
    <r>
      <rPr>
        <i/>
        <sz val="11"/>
        <color theme="1"/>
        <rFont val="Times New Roman"/>
        <family val="1"/>
      </rPr>
      <t>Journal of Coastal Research</t>
    </r>
    <r>
      <rPr>
        <sz val="11"/>
        <color theme="1"/>
        <rFont val="Times New Roman"/>
        <family val="1"/>
      </rPr>
      <t xml:space="preserve"> 7(3):771-785.</t>
    </r>
  </si>
  <si>
    <r>
      <t xml:space="preserve">Hanc, J.  2007.  </t>
    </r>
    <r>
      <rPr>
        <i/>
        <sz val="11"/>
        <color theme="1"/>
        <rFont val="Times New Roman"/>
        <family val="1"/>
      </rPr>
      <t>Jones Beach:  An Illustrated History</t>
    </r>
    <r>
      <rPr>
        <sz val="11"/>
        <color theme="1"/>
        <rFont val="Times New Roman"/>
        <family val="1"/>
      </rPr>
      <t>.  Guilford, CT:  The Globe Pequot Press.  200 p.</t>
    </r>
  </si>
  <si>
    <t>Hapke, C.J., E.A. Himmelstoss, M. Kratzmann, J.H. List,  and E.R. Thieler, E.R.  2010.  National assessment of shoreline change: Historical shoreline change along the New England and Mid-Atlantic coasts: U.S. Geological Survey Open-File Report 2010-1118.  57 p.</t>
  </si>
  <si>
    <t xml:space="preserve">Herrington, T. O.  2003.  Manual for coastal hazard mitigation.  New Jersey Sea Grant College Program, Publication NJSG-03-0511.  108 p.  Available at http://www.state.nj.us/dep/cmp/coastal_hazard_manual.pdf.    </t>
  </si>
  <si>
    <t>Krantz, D.E., C.A. Schupp, C.C. Spaur, J.E. Thomas, and D.V. Wells.  2009.  Dynamic Systems at the Land-Sea Interface.  Chapter 11 in W.C. Dennison, J.E. Thomas, C.J. Cain, T.J.B. Carruthers, M.R. Hall, R.V. Jesien, C.E. Wazniak, and D.E. Wilson, Shifting Sands: Environmental and cultural change in Maryland's Coastal Bays. Cambridge, MD: IAN Press, pp. 211-248.  Available at http://www.eeescience.utoledo.edu/Faculty/Krantz/download_files/Maryland%20Coastal%20Bays.Physical%20Setting.apr08.pdf.  Accessed July 29, 2014.</t>
  </si>
  <si>
    <t>Lillycrop, W.J., J. Pope, and C.E. Abel.  1988.  Coastal Engineering Studies in Support of Virginia Beach, Virginia, Beach Erosion Control and Hurricane Protection Project.  Report 2:  Seawall Overtopping Evaluation.  Technical Report CERC 88-1.  U.S. Army Corps of Engineers, Waterways Experiment Station, Vicksburg, MS.  65 p.</t>
  </si>
  <si>
    <r>
      <t xml:space="preserve">Magliocca, N.R., D.E. McNamara, and A.B. Murray.  2011.  Long-term, large-scale morphodynamic effects of artificial dune construction along a barrier island coastline.  </t>
    </r>
    <r>
      <rPr>
        <i/>
        <sz val="11"/>
        <color theme="1"/>
        <rFont val="Times New Roman"/>
        <family val="1"/>
      </rPr>
      <t>Journal of Coastal Research</t>
    </r>
    <r>
      <rPr>
        <sz val="11"/>
        <color theme="1"/>
        <rFont val="Times New Roman"/>
        <family val="1"/>
      </rPr>
      <t xml:space="preserve"> 27(5):918-930.</t>
    </r>
  </si>
  <si>
    <r>
      <t xml:space="preserve">McCormick, L.R., O.H. Pilkey, Jr., W.J. Neal, and O.H. Pilkey, Sr.  1984.  </t>
    </r>
    <r>
      <rPr>
        <i/>
        <sz val="11"/>
        <color theme="1"/>
        <rFont val="Times New Roman"/>
        <family val="1"/>
      </rPr>
      <t>Living with Long Island’s South Shore</t>
    </r>
    <r>
      <rPr>
        <sz val="11"/>
        <color theme="1"/>
        <rFont val="Times New Roman"/>
        <family val="1"/>
      </rPr>
      <t>.  Durham, NC:  Duke University Press.  157 p.</t>
    </r>
  </si>
  <si>
    <r>
      <t xml:space="preserve">Mitteager, W.A., A. Burke and K.F. Nordstrom.  2006.  Restoring natural landscape on private shorefront properties in New Jersey, USA.  </t>
    </r>
    <r>
      <rPr>
        <i/>
        <sz val="11"/>
        <color theme="1"/>
        <rFont val="Times New Roman"/>
        <family val="1"/>
      </rPr>
      <t>Journal of Coastal Research</t>
    </r>
    <r>
      <rPr>
        <sz val="11"/>
        <color theme="1"/>
        <rFont val="Times New Roman"/>
        <family val="1"/>
      </rPr>
      <t xml:space="preserve"> Special Issue No. 39, pp. 890-897.</t>
    </r>
  </si>
  <si>
    <r>
      <t xml:space="preserve">Morang, A., J.P. Waters, and D.K. Stauble.  2014.  Performance of submerged prefabricated structures to improve sand retention at beach nourishment projects.  </t>
    </r>
    <r>
      <rPr>
        <i/>
        <sz val="11"/>
        <color theme="1"/>
        <rFont val="Times New Roman"/>
        <family val="1"/>
      </rPr>
      <t>Journal of Coastal Research</t>
    </r>
    <r>
      <rPr>
        <sz val="11"/>
        <color theme="1"/>
        <rFont val="Times New Roman"/>
        <family val="1"/>
      </rPr>
      <t xml:space="preserve"> 30(6):11140-1156.</t>
    </r>
  </si>
  <si>
    <r>
      <t xml:space="preserve">Morgan, M.  2009.  </t>
    </r>
    <r>
      <rPr>
        <i/>
        <sz val="11"/>
        <color theme="1"/>
        <rFont val="Times New Roman"/>
        <family val="1"/>
      </rPr>
      <t>Rehoboth Beach:  A History of Surf &amp; Sand</t>
    </r>
    <r>
      <rPr>
        <sz val="11"/>
        <color theme="1"/>
        <rFont val="Times New Roman"/>
        <family val="1"/>
      </rPr>
      <t>.  Charleston, SC:  The History Press.  126 p.</t>
    </r>
  </si>
  <si>
    <r>
      <t xml:space="preserve">Morgan, M.  2011.  </t>
    </r>
    <r>
      <rPr>
        <i/>
        <sz val="11"/>
        <color theme="1"/>
        <rFont val="Times New Roman"/>
        <family val="1"/>
      </rPr>
      <t>Ocean City:  Going Down the Ocean</t>
    </r>
    <r>
      <rPr>
        <sz val="11"/>
        <color theme="1"/>
        <rFont val="Times New Roman"/>
        <family val="1"/>
      </rPr>
      <t>.  Charleston, SC:  The History Press.  157 p.</t>
    </r>
  </si>
  <si>
    <t>National Marine Fisheries Service (NMFS).  2012.  Endangered Species Act Section 7 Consultation Biological Opinion for the Shoreline Protection System Repairs, Naval Air Station Oceana, Dam Neck Annex, Virginia Beach, Virginia.  Gloucester, MA.  244 p.</t>
  </si>
  <si>
    <t xml:space="preserve">National Marine Fisheries Service (NMFS). 2014.  National Marine Fisheries Service Endangered Species Act Biological Opinion to the U.S. Army Corps of Engineers, Philadelphia District, and Bureau of Ocean Energy Management for Use of Sand Borrow Areas for Beach Nourishment and Hurricane Protection, Offshore Delaware and New Jersey, NER-20140-10904.  Greater Atlantic Regional Fisheries Office, Gloucester, MA.  242 p. </t>
  </si>
  <si>
    <r>
      <t xml:space="preserve">Nebel, S.H., A.C. Trembanis, and D.C. Barber.  2012.  Shoreline analysis and barrier island dynamics:  Decadal scale patterns from Cedar Island, Virginia.  </t>
    </r>
    <r>
      <rPr>
        <i/>
        <sz val="11"/>
        <color theme="1"/>
        <rFont val="Times New Roman"/>
        <family val="1"/>
      </rPr>
      <t>Journal of Coastal Research</t>
    </r>
    <r>
      <rPr>
        <sz val="11"/>
        <color theme="1"/>
        <rFont val="Times New Roman"/>
        <family val="1"/>
      </rPr>
      <t xml:space="preserve"> 28(2):332-341.</t>
    </r>
  </si>
  <si>
    <r>
      <t xml:space="preserve">Nebel, S.H., A.C. Trembanis, and D.C. Barber.  2013.  Tropical cyclone frequency and barrier island erosion rates, Cedar Island, Virginia.  </t>
    </r>
    <r>
      <rPr>
        <i/>
        <sz val="11"/>
        <color theme="1"/>
        <rFont val="Times New Roman"/>
        <family val="1"/>
      </rPr>
      <t>Journal of Coastal Research</t>
    </r>
    <r>
      <rPr>
        <sz val="11"/>
        <color theme="1"/>
        <rFont val="Times New Roman"/>
        <family val="1"/>
      </rPr>
      <t xml:space="preserve"> 29(1):133-144.</t>
    </r>
  </si>
  <si>
    <t>New Jersey Department of Environmental Protection (NJDEP), Division of Coastal Resources.  1981.  New Jersey Shore Protection Master Plan.  Trenton, NJ.  Various paginations in 3 volumes.</t>
  </si>
  <si>
    <t>NJDEP, Bureau of Coastal Engineering.  2009a.  NJDEP 2009 Beachfill:  Strathmere, Sea Isle City, North Wildwood, &amp; Stone Harbor, NJ.  Bureau of Coastal Engineering, New Jersey Department of Environmental Protection, Office of Engineering &amp; Construction.  25 p.  Available at http://www.nj.gov/dep/shoreprotection/docs/stoneharbor_beachfill.pdf.  Accessed June 26, 2014.</t>
  </si>
  <si>
    <t>NJDEP, Bureau of Coastal Engineering.  2009b.  NJDEP 2009 Beachfill:  Strathmere, Sea Isle City, North Wildwood, &amp; Stone Harbor, NJ.  Bureau of Coastal Engineering, New Jersey Department of Environmental Protection, Office of Engineering &amp; Construction.  33 p.  Available at http://www.nj.gov/dep/shoreprotection/docs/strathmere_beachfill.pdf.  Accessed June 26, 2014.</t>
  </si>
  <si>
    <t>NJDEP, Office of Engineering &amp; Construction.  2010.  Merivale Avenue Geotube Stabilization Project.  Bureau of Coastal Engineering, Shore Protection Program.  18 p.  Available at http://www.nj.gov/dep/shoreprotection/docs/beachhaven_geotubes.pdf.  Accessed June 26, 2014.</t>
  </si>
  <si>
    <r>
      <t xml:space="preserve">Newman, W.S., and C.A. Munsart.  1968. Holocene geology of the Wachapreague lagoon, Eastern Shore peninsula, Virginia. </t>
    </r>
    <r>
      <rPr>
        <i/>
        <sz val="11"/>
        <color theme="1"/>
        <rFont val="Times New Roman"/>
        <family val="1"/>
      </rPr>
      <t>Marine Geology</t>
    </r>
    <r>
      <rPr>
        <sz val="11"/>
        <color theme="1"/>
        <rFont val="Times New Roman"/>
        <family val="1"/>
      </rPr>
      <t xml:space="preserve"> 6:81–105.</t>
    </r>
  </si>
  <si>
    <r>
      <t xml:space="preserve">Nordstrom, K.F., P.A. Garès, N.P. Psuty, O.H. Pilkey, Jr., W.J. Neal, and O.H. Pilkey, Sr.  1986.  </t>
    </r>
    <r>
      <rPr>
        <i/>
        <sz val="11"/>
        <color theme="1"/>
        <rFont val="Times New Roman"/>
        <family val="1"/>
      </rPr>
      <t>Living with the New Jersey Shore</t>
    </r>
    <r>
      <rPr>
        <sz val="11"/>
        <color theme="1"/>
        <rFont val="Times New Roman"/>
        <family val="1"/>
      </rPr>
      <t>.  Durham, NC:  Duke University Press.  191 p.</t>
    </r>
  </si>
  <si>
    <t>Nordstrom, K.F.  1988.  Effects of shore protection and dredging projects on beach configuration unjettied near tidal inlets in New Jersey.  In D.G. Aubrey and L. Weisher (eds), Hydrodynamics and Sediment Dynamics of Tidal Inlets.  Lecture Notes on Coastal and Estuarine Studies 29:440-454.  Available at http://www.agu.org/books/ln/v029/LN029p0440/LN029p0440.pdf.  Accessed June 26, 2014.</t>
  </si>
  <si>
    <r>
      <t xml:space="preserve">Peterson, C. H., and M. J. Bishop.  2005.  Assessing the environmental impacts of beach nourishment.  </t>
    </r>
    <r>
      <rPr>
        <i/>
        <sz val="11"/>
        <color theme="1"/>
        <rFont val="Times New Roman"/>
        <family val="1"/>
      </rPr>
      <t>Bioscience</t>
    </r>
    <r>
      <rPr>
        <sz val="11"/>
        <color theme="1"/>
        <rFont val="Times New Roman"/>
        <family val="1"/>
      </rPr>
      <t xml:space="preserve"> 55(10):887-896.</t>
    </r>
  </si>
  <si>
    <r>
      <t xml:space="preserve">Peterson, C. H., D. H. M. Hickerson, and G. G. Johnson.  2000.  Short-term consequences of nourishment and bulldozing on the dominant large invertebrates of the sandy beach.  </t>
    </r>
    <r>
      <rPr>
        <i/>
        <sz val="11"/>
        <color theme="1"/>
        <rFont val="Times New Roman"/>
        <family val="1"/>
      </rPr>
      <t>Journal of Coastal Research</t>
    </r>
    <r>
      <rPr>
        <sz val="11"/>
        <color theme="1"/>
        <rFont val="Times New Roman"/>
        <family val="1"/>
      </rPr>
      <t xml:space="preserve"> 16(2):368-378.</t>
    </r>
  </si>
  <si>
    <r>
      <t xml:space="preserve">Pilkey, O. H., and T. D. Clayton.  1989.  Summary of beach replenishment experience on U.S. East Coast barrier islands.  </t>
    </r>
    <r>
      <rPr>
        <i/>
        <sz val="11"/>
        <color theme="1"/>
        <rFont val="Times New Roman"/>
        <family val="1"/>
      </rPr>
      <t xml:space="preserve">Journal of Coastal Research </t>
    </r>
    <r>
      <rPr>
        <sz val="11"/>
        <color theme="1"/>
        <rFont val="Times New Roman"/>
        <family val="1"/>
      </rPr>
      <t>5(1): 147-159.</t>
    </r>
  </si>
  <si>
    <r>
      <t xml:space="preserve">Pilkey, O.H., and H.L. Wright III.  1988.  Seawalls versus beaches.  </t>
    </r>
    <r>
      <rPr>
        <i/>
        <sz val="11"/>
        <color theme="1"/>
        <rFont val="Times New Roman"/>
        <family val="1"/>
      </rPr>
      <t>Journal of Coastal Research</t>
    </r>
    <r>
      <rPr>
        <sz val="11"/>
        <color theme="1"/>
        <rFont val="Times New Roman"/>
        <family val="1"/>
      </rPr>
      <t>, Special Issue No. 4, pp. 41-64.</t>
    </r>
  </si>
  <si>
    <t xml:space="preserve">Program for the Study of Developed Shorelines (PSDS).  2014.  Beach nourishment: The U.S. beach nourishment experience including New England, East Coast barrier islands, Pacific Coast, and Gulf of Mexico shorelines.  Online database at http://www.wcu.edu/1038.asp.  </t>
  </si>
  <si>
    <r>
      <t xml:space="preserve">Rankin, K.L., M.S. Bruno, and T.O. Herrington.  2004.  Nearshore currents and sediment transport measured at notched groins.  </t>
    </r>
    <r>
      <rPr>
        <i/>
        <sz val="11"/>
        <color theme="1"/>
        <rFont val="Times New Roman"/>
        <family val="1"/>
      </rPr>
      <t>Journal of Coastal Research</t>
    </r>
    <r>
      <rPr>
        <sz val="11"/>
        <color theme="1"/>
        <rFont val="Times New Roman"/>
        <family val="1"/>
      </rPr>
      <t>, Special Issue No. 33, pp. 237-254.</t>
    </r>
  </si>
  <si>
    <t>Rice, T. M. 2009. Best management practices for shoreline stabilization to avoid and minimize adverse environmental impacts. Prepared for the USFWS, Panama City Ecological Services Field Office. Terwilliger Consulting, Inc., Locustville, Virginia. 21 p.</t>
  </si>
  <si>
    <r>
      <t>Rice, T. M.  2012a.  Inventory of habitat modifications to tidal inlets in the continental U.S. coastal migration and wintering range of the piping plover (</t>
    </r>
    <r>
      <rPr>
        <i/>
        <sz val="11"/>
        <color theme="1"/>
        <rFont val="Times New Roman"/>
        <family val="1"/>
      </rPr>
      <t>Charadrius melodus</t>
    </r>
    <r>
      <rPr>
        <sz val="11"/>
        <color theme="1"/>
        <rFont val="Times New Roman"/>
        <family val="1"/>
      </rPr>
      <t xml:space="preserve">).  Appendix 1B </t>
    </r>
    <r>
      <rPr>
        <i/>
        <sz val="11"/>
        <color theme="1"/>
        <rFont val="Times New Roman"/>
        <family val="1"/>
      </rPr>
      <t>in</t>
    </r>
    <r>
      <rPr>
        <sz val="11"/>
        <color theme="1"/>
        <rFont val="Times New Roman"/>
        <family val="1"/>
      </rPr>
      <t xml:space="preserve"> Comprehensive Conservation Strategy for the Piping Plover (</t>
    </r>
    <r>
      <rPr>
        <i/>
        <sz val="11"/>
        <color theme="1"/>
        <rFont val="Times New Roman"/>
        <family val="1"/>
      </rPr>
      <t>Charadrius melodus</t>
    </r>
    <r>
      <rPr>
        <sz val="11"/>
        <color theme="1"/>
        <rFont val="Times New Roman"/>
        <family val="1"/>
      </rPr>
      <t>) in its Coastal Migration and Wintering Range.  U.S. Fish and Wildlife Service.  37 p.</t>
    </r>
  </si>
  <si>
    <r>
      <t>Rice, T. M.  2012b.  The status of sandy oceanfront beach habitat in the continental U.S. coastal migration and wintering range of the piping plover (</t>
    </r>
    <r>
      <rPr>
        <i/>
        <sz val="11"/>
        <color theme="1"/>
        <rFont val="Times New Roman"/>
        <family val="1"/>
      </rPr>
      <t>Charadrius melodus</t>
    </r>
    <r>
      <rPr>
        <sz val="11"/>
        <color theme="1"/>
        <rFont val="Times New Roman"/>
        <family val="1"/>
      </rPr>
      <t xml:space="preserve">).  Appendix 1C </t>
    </r>
    <r>
      <rPr>
        <i/>
        <sz val="11"/>
        <color theme="1"/>
        <rFont val="Times New Roman"/>
        <family val="1"/>
      </rPr>
      <t>in</t>
    </r>
    <r>
      <rPr>
        <sz val="11"/>
        <color theme="1"/>
        <rFont val="Times New Roman"/>
        <family val="1"/>
      </rPr>
      <t xml:space="preserve"> Comprehensive Conservation Strategy for the Piping Plover (</t>
    </r>
    <r>
      <rPr>
        <i/>
        <sz val="11"/>
        <color theme="1"/>
        <rFont val="Times New Roman"/>
        <family val="1"/>
      </rPr>
      <t>Charadrius melodus</t>
    </r>
    <r>
      <rPr>
        <sz val="11"/>
        <color theme="1"/>
        <rFont val="Times New Roman"/>
        <family val="1"/>
      </rPr>
      <t>) in its Coastal Migration and Wintering Range.  U.S. Fish and Wildlife Service.  36 p.</t>
    </r>
  </si>
  <si>
    <r>
      <t>Rice, T.M.  2014.  Inventory of Habitat Modifications to Tidal Inlets in the U.S. Atlantic Coast Breeding Range of the Piping Plover (</t>
    </r>
    <r>
      <rPr>
        <i/>
        <sz val="11"/>
        <color theme="1"/>
        <rFont val="Times New Roman"/>
        <family val="1"/>
      </rPr>
      <t>Charadrius melodus</t>
    </r>
    <r>
      <rPr>
        <sz val="11"/>
        <color theme="1"/>
        <rFont val="Times New Roman"/>
        <family val="1"/>
      </rPr>
      <t>) prior to Hurricane Sandy:  South Shore of Long Island to Virginia.  Report submitted to the U.S. Fish and Wildlife Service, Hadley, Massachusetts. 25 p.</t>
    </r>
  </si>
  <si>
    <r>
      <t xml:space="preserve">Richardson, T.M. and R.A. McBride.  2007. Historical shoreline changes and morphodynamics of Parramore Island, Virginia (1852–2006). </t>
    </r>
    <r>
      <rPr>
        <i/>
        <sz val="11"/>
        <color theme="1"/>
        <rFont val="Times New Roman"/>
        <family val="1"/>
      </rPr>
      <t>Coastal Sediments ’07</t>
    </r>
    <r>
      <rPr>
        <sz val="11"/>
        <color theme="1"/>
        <rFont val="Times New Roman"/>
        <family val="1"/>
      </rPr>
      <t>, American Society of Civil Engineers, vol. 1, pp. 3647–377.</t>
    </r>
  </si>
  <si>
    <r>
      <t xml:space="preserve">Rosati, J.D., M.B. Gravens, and W.G. Smith.  1999. Regional sediment budget for Fire Island to Montauk Point, New York, USA, </t>
    </r>
    <r>
      <rPr>
        <i/>
        <sz val="11"/>
        <color theme="1"/>
        <rFont val="Times New Roman"/>
        <family val="1"/>
      </rPr>
      <t xml:space="preserve">in </t>
    </r>
    <r>
      <rPr>
        <sz val="11"/>
        <color theme="1"/>
        <rFont val="Times New Roman"/>
        <family val="1"/>
      </rPr>
      <t>N.C.</t>
    </r>
    <r>
      <rPr>
        <i/>
        <sz val="11"/>
        <color theme="1"/>
        <rFont val="Times New Roman"/>
        <family val="1"/>
      </rPr>
      <t xml:space="preserve"> </t>
    </r>
    <r>
      <rPr>
        <sz val="11"/>
        <color theme="1"/>
        <rFont val="Times New Roman"/>
        <family val="1"/>
      </rPr>
      <t xml:space="preserve">Kraus and W.G. McDougal (eds.), </t>
    </r>
    <r>
      <rPr>
        <i/>
        <sz val="11"/>
        <color theme="1"/>
        <rFont val="Times New Roman"/>
        <family val="1"/>
      </rPr>
      <t>Proceedings of Coastal Sediments '99</t>
    </r>
    <r>
      <rPr>
        <sz val="11"/>
        <color theme="1"/>
        <rFont val="Times New Roman"/>
        <family val="1"/>
      </rPr>
      <t>, pp. 802-817.</t>
    </r>
  </si>
  <si>
    <r>
      <t xml:space="preserve">Schechtman, J., and M. Brady.  2013.  </t>
    </r>
    <r>
      <rPr>
        <i/>
        <sz val="11"/>
        <color theme="1"/>
        <rFont val="Times New Roman"/>
        <family val="1"/>
      </rPr>
      <t>Cost-efficient Climate Change Adaptation in the North Atlantic</t>
    </r>
    <r>
      <rPr>
        <sz val="11"/>
        <color theme="1"/>
        <rFont val="Times New Roman"/>
        <family val="1"/>
      </rPr>
      <t>.  Final Report.  National Oceanic and Atmospheric Administration Sea Grant and North Atlantic Regional Team.  232 p.</t>
    </r>
  </si>
  <si>
    <r>
      <t>Schupp, C.A., N.T. Winn, T.L. Pearl, J.P. Kumer, T.J.B. Carruthers, and C.S. Zimmerman.  2013.  Restoration of overwash processes creates piping plover (</t>
    </r>
    <r>
      <rPr>
        <i/>
        <sz val="11"/>
        <color theme="1"/>
        <rFont val="Times New Roman"/>
        <family val="1"/>
      </rPr>
      <t>Charadrius melodus</t>
    </r>
    <r>
      <rPr>
        <sz val="11"/>
        <color theme="1"/>
        <rFont val="Times New Roman"/>
        <family val="1"/>
      </rPr>
      <t xml:space="preserve">) habitat on a barrier island (Assateague Island, Maryland).  </t>
    </r>
    <r>
      <rPr>
        <i/>
        <sz val="11"/>
        <color theme="1"/>
        <rFont val="Times New Roman"/>
        <family val="1"/>
      </rPr>
      <t>Estuarine, Coastal and Shelf Science</t>
    </r>
    <r>
      <rPr>
        <sz val="11"/>
        <color theme="1"/>
        <rFont val="Times New Roman"/>
        <family val="1"/>
      </rPr>
      <t xml:space="preserve"> 116(2013):11-20.</t>
    </r>
  </si>
  <si>
    <t xml:space="preserve">  </t>
  </si>
  <si>
    <t>Schupp, C.A., and A. Coburn.  2015.  Inventory of Coastal Engineering Projects in Assateague Island National Seashore.  Natural Resources Technical Report NPS/NRPC/GRD/NRTR-2015/914.  National Park Service, Fort Collins, Colorado.  56 p.</t>
  </si>
  <si>
    <t>Stauble, D.K., and M.A. Giovannozzi.  2003.  Evaluating a Prefabricated Submerged Breakwater and Double-T Sill for Beach Erosion Prevention, Cape May Point, NJ.  16th Annual National Conference on Beach Preservation Technology, Florida Shore and Beach Preservation Association, Tallahassee, FL.  16 p.  Available at http://chl.erdc.usace.army.mil/%5CMedia%5C3%5C5%5C1%5CFSBPA03Paper_final.pdf.  Accessed November 18, 2014.</t>
  </si>
  <si>
    <r>
      <t xml:space="preserve">Stauble, D.K., and J.R. Tabar.  2003.  The use of submerged narrow-crested breakwaters for shoreline erosion control.  </t>
    </r>
    <r>
      <rPr>
        <i/>
        <sz val="11"/>
        <color theme="1"/>
        <rFont val="Times New Roman"/>
        <family val="1"/>
      </rPr>
      <t>Journal of Coastal Research</t>
    </r>
    <r>
      <rPr>
        <sz val="11"/>
        <color theme="1"/>
        <rFont val="Times New Roman"/>
        <family val="1"/>
      </rPr>
      <t xml:space="preserve"> 19(3):684-722.</t>
    </r>
  </si>
  <si>
    <t>Suffolk County Department of Public Works.  2008.  Draft Environmental Assessment for Beach Nourishment and Maintenance Dredging at Smith Point County Park and Cupsogue County Park, July 30, 2008.  Prepared by Greenman-Pedersen, Inc., Babylon, NY.  79 p.</t>
  </si>
  <si>
    <r>
      <t xml:space="preserve">Tanski, J.  2012.  </t>
    </r>
    <r>
      <rPr>
        <i/>
        <sz val="11"/>
        <color theme="1"/>
        <rFont val="Times New Roman"/>
        <family val="1"/>
      </rPr>
      <t>Long Island’s Dynamic South Shore – A Primer on the Forces and Trends Shaping Our Coast</t>
    </r>
    <r>
      <rPr>
        <sz val="11"/>
        <color theme="1"/>
        <rFont val="Times New Roman"/>
        <family val="1"/>
      </rPr>
      <t>.  New York Sea Grant Extension Program.  28 p.</t>
    </r>
  </si>
  <si>
    <r>
      <t xml:space="preserve">Terchunian, A.V.  1988.  Permitting coastal armoring structures:  Can seawalls and beaches coexist?  </t>
    </r>
    <r>
      <rPr>
        <i/>
        <sz val="11"/>
        <color theme="1"/>
        <rFont val="Times New Roman"/>
        <family val="1"/>
      </rPr>
      <t>Journal of Coastal Research</t>
    </r>
    <r>
      <rPr>
        <sz val="11"/>
        <color theme="1"/>
        <rFont val="Times New Roman"/>
        <family val="1"/>
      </rPr>
      <t>, Special Issue No. 4, pp. 65-75.</t>
    </r>
  </si>
  <si>
    <t>Thornberry-Ehrlich, T.L.  2011.  Geologic Resources Inventory Scoping Summary, Fire Island National Seashore.  Geologic Resources Division, National Park Service, U.S. Department of the Interior.  22p.</t>
  </si>
  <si>
    <t xml:space="preserve"> </t>
  </si>
  <si>
    <t xml:space="preserve">Town of East Hampton.  1999.  Town of East Hampton Local Waterfront Revitalization Program.  As adopted December 3, 1999, by the Town of East Hampton, approved by New York State Secretary of State December 20, 2007, and concurred by US Office of Ocean and Coastal Resources Management August 26, 2008.  East Hampton, NY.  879 p.  Available at http://docs.dos.ny.gov/communitieswaterfronts/LWRP/East%20Hampton_T/Index.html.  </t>
  </si>
  <si>
    <r>
      <t xml:space="preserve">Trembanis, A. C., H. R. Valverde, and O. H. Pilkey.  1998.  Comparison of beach nourishment along the U.S. Atlantic, Great Lakes, Gulf of Mexico and New England shorelines.  </t>
    </r>
    <r>
      <rPr>
        <i/>
        <sz val="11"/>
        <color theme="1"/>
        <rFont val="Times New Roman"/>
        <family val="1"/>
      </rPr>
      <t>Journal of Coastal Research</t>
    </r>
    <r>
      <rPr>
        <sz val="11"/>
        <color theme="1"/>
        <rFont val="Times New Roman"/>
        <family val="1"/>
      </rPr>
      <t>, Special Issue No. 26, pp. 246-251.</t>
    </r>
  </si>
  <si>
    <t>U.S. Army Corps of Engineers (USACE).  1988.  Draft General Design Memorandum, Atlantic Coast of New Jersey, Sandy Hook to Barnegat Inlet Beach Erosion Control Project, Section 1 – Sea Bright to Ocean Township, New Jersey.  Main Report with Environmental Impact Statement.  Volume 1.  New York District, New York, NY.  281 p.</t>
  </si>
  <si>
    <t xml:space="preserve">USACE.  1989 (Revised March 1990). General Design Memorandum, Atlantic Coast of New Jersey, Sandy Hook to Barnegat Inlet, Beach Erosion Control Project, Section II - Asbury Park to Manasquan, New Jersey.  New York District, New York, NY.  </t>
  </si>
  <si>
    <t>USACE.  1999a.  Draft Environmental Impact Statement, Atlantic Coast of Long Island, Fire Island Inlet to Montauk Point, NY, Reach 1 – Fire Island Inlet To Moriches Inlet, Interim Storm Damage Protection Project.  New York District, New York, NY.  334 p.</t>
  </si>
  <si>
    <t>USACE.  1999b.  Barnegat Inlet to Little Egg Inlet, Final Feasibility Report and Integrated Environmental Impact Statement.  Philadelphia District, Philadelphia, PA.  438 p.</t>
  </si>
  <si>
    <t>USACE.  2000.  Delaware Coast from Cape Henlopen to Fenwick Island, Fenwick Island Interim.  Report submitted to Congress, CECW-PM (10-1-7a). Office of the Chief of Engineers, Department of the Army.  Washington, D.C.  6 p.</t>
  </si>
  <si>
    <t>USACE.  2002.  Coastal Engineering Manual.  Manual No. EM 1110-2-1100.  U.S. Army Corps of Engineers, Washington D.C.  Various paginations in 6 volumes.  Available at http://www.publications.usace.army.mil/USACEPublications/EngineerManuals/tabid/16439/u43544q/436F617374616C20456E67696E656572696E67204D616E75616C/Default.aspx.</t>
  </si>
  <si>
    <t>USACE.  2006.  Atlantic Coast of Long Island, Jones Inlet to East Rockaway Inlet, Long Beach Island, New York, Hurricane and Storm Damage Reduction Limited Reevaluation Report.  New York District, New York, NY.  186 p.</t>
  </si>
  <si>
    <t>USACE.  2013a.  Great South Bay, New York Federal Navigation Project, Maintenance Dredging.  Public Notice No. Great South Bay FY13/14.  New York District, New York, NY.  6 p.  Available at http://www.nan.usace.army.mil/Portals/37/docs/harbor/Pubnot/PNGreatSouthBayFY13-14.pdf.  Accessed October 31, 2014.</t>
  </si>
  <si>
    <t>USACE.  2013b.  Draft Environmental Assessment, Barnegat Inlet to Little Egg Inlet (Long Beach Island), New Jersey, Storm Damage Reduction Project.  Philadelphia District, Philadelphia, PA.  75 p.</t>
  </si>
  <si>
    <t>USACE.  2014a.  Fire Island Inlet to Moriches Inlet, Fire Island Stabilization Project.  DRAFT Hurricane Sandy Limited Reevaluation Report.  Evaluation of a Stabilization Plan for Coastal Storm Risk Management in Response to Hurricane Sandy &amp; Public Law 113-2.  Main Report.  New York District, New York, NY.  111 p.</t>
  </si>
  <si>
    <t>USACE.  2014b.  Atlantic Coast of New Jersey, Sandy Hook to Barnegat Inlet Beach Erosion Control Project, Section 1 – Sea Bright to Ocean Township:  Elberon to Loch Arbour Reach.  Draft Integrated Hurricane Sandy Limited Reevaluation Report and Environmental Assessment.  New York District, New York, NY.  117 p.</t>
  </si>
  <si>
    <t>USACE.  2014c.  Downtown Montauk Stabilization Project – Evaluation of a Stabilization Plan for Coastal Storm Risk Management in Response to Hurricane Sandy &amp; Public Law 113-2.  Draft Environmental Assessment.  New York District, New York, NY.  55 p.</t>
  </si>
  <si>
    <t>U.S. Army Corps of Engineers (USACE) and New Jersey Department of Environmental Protection (NJDEP).  2005.  Hereford Inlet to Cape May Inlet Feasibility Study Project Management Plan.  Philadelphia District, Philadelphia, PA.  47 p.</t>
  </si>
  <si>
    <r>
      <t>U.S. Fish and Wildlife Service (USFWS).  2002.  Biological Opinion on the Effects of Completion of Sections I and II of the Atlantic Coast of New Jersey Beach Erosion Control Project Sea Bright to Barnegat Inlet, Monmouth County, New Jersey, on the Piping Plover (</t>
    </r>
    <r>
      <rPr>
        <i/>
        <sz val="11"/>
        <color theme="1"/>
        <rFont val="Times New Roman"/>
        <family val="1"/>
      </rPr>
      <t>Charadrius melodus</t>
    </r>
    <r>
      <rPr>
        <sz val="11"/>
        <color theme="1"/>
        <rFont val="Times New Roman"/>
        <family val="1"/>
      </rPr>
      <t>) and Seabeach Amaranth (</t>
    </r>
    <r>
      <rPr>
        <i/>
        <sz val="11"/>
        <color theme="1"/>
        <rFont val="Times New Roman"/>
        <family val="1"/>
      </rPr>
      <t>Amaranthus pumilus</t>
    </r>
    <r>
      <rPr>
        <sz val="11"/>
        <color theme="1"/>
        <rFont val="Times New Roman"/>
        <family val="1"/>
      </rPr>
      <t>).  Pleasantville, NJ.  156 p.</t>
    </r>
  </si>
  <si>
    <r>
      <t>USFWS.  2005.  Biological Opinion on the Effects of Federal Beach Nourishment Activities Along the Atlantic Coast of New Jersey with the U.S. Army Corps of Engineers, Philadelphia District on the Piping Plover (</t>
    </r>
    <r>
      <rPr>
        <i/>
        <sz val="11"/>
        <color theme="1"/>
        <rFont val="Times New Roman"/>
        <family val="1"/>
      </rPr>
      <t>Charadrius melodus</t>
    </r>
    <r>
      <rPr>
        <sz val="11"/>
        <color theme="1"/>
        <rFont val="Times New Roman"/>
        <family val="1"/>
      </rPr>
      <t>) and Seabeach Amaranth (</t>
    </r>
    <r>
      <rPr>
        <i/>
        <sz val="11"/>
        <color theme="1"/>
        <rFont val="Times New Roman"/>
        <family val="1"/>
      </rPr>
      <t>Amaranthus pumilus</t>
    </r>
    <r>
      <rPr>
        <sz val="11"/>
        <color theme="1"/>
        <rFont val="Times New Roman"/>
        <family val="1"/>
      </rPr>
      <t>).  Pleasantville, NJ.  244 p.</t>
    </r>
  </si>
  <si>
    <r>
      <t>USFWS. 2009. Piping plover (</t>
    </r>
    <r>
      <rPr>
        <i/>
        <sz val="11"/>
        <color theme="1"/>
        <rFont val="Times New Roman"/>
        <family val="1"/>
      </rPr>
      <t>Charadrius melodus</t>
    </r>
    <r>
      <rPr>
        <sz val="11"/>
        <color theme="1"/>
        <rFont val="Times New Roman"/>
        <family val="1"/>
      </rPr>
      <t>) 5-year review: summary and evaluation. Northeast Region, Hadley, Massachusetts.  206 pp.</t>
    </r>
  </si>
  <si>
    <t>USFWS.  2010.  Back Bay National Wildlife Refuge Comprehensive Conservation Plan.  Virginia Beach, VA.  510 p.</t>
  </si>
  <si>
    <r>
      <t>USFWS.  2012.  Comprehensive Conservation Strategy for the Piping Plover (</t>
    </r>
    <r>
      <rPr>
        <i/>
        <sz val="11"/>
        <color theme="1"/>
        <rFont val="Times New Roman"/>
        <family val="1"/>
      </rPr>
      <t>Charadrius melodus</t>
    </r>
    <r>
      <rPr>
        <sz val="11"/>
        <color theme="1"/>
        <rFont val="Times New Roman"/>
        <family val="1"/>
      </rPr>
      <t>) in its Coastal Migration and Wintering Range.  U.S. Fish and Wildlife Service.  Hadley, MA.  125 p. + appendices.</t>
    </r>
  </si>
  <si>
    <r>
      <t>USFWS.  2013.  Proposed Threatened Status for the Rufa Red Knot (</t>
    </r>
    <r>
      <rPr>
        <i/>
        <sz val="11"/>
        <color theme="1"/>
        <rFont val="Times New Roman"/>
        <family val="1"/>
      </rPr>
      <t>Calidris canutus rufa</t>
    </r>
    <r>
      <rPr>
        <sz val="11"/>
        <color theme="1"/>
        <rFont val="Times New Roman"/>
        <family val="1"/>
      </rPr>
      <t xml:space="preserve">), Proposed Rule.  </t>
    </r>
    <r>
      <rPr>
        <i/>
        <sz val="11"/>
        <color theme="1"/>
        <rFont val="Times New Roman"/>
        <family val="1"/>
      </rPr>
      <t>Federal Register</t>
    </r>
    <r>
      <rPr>
        <sz val="11"/>
        <color theme="1"/>
        <rFont val="Times New Roman"/>
        <family val="1"/>
      </rPr>
      <t xml:space="preserve"> 78(189):  60024-60098.</t>
    </r>
  </si>
  <si>
    <t>USFWS.  2014a.  Fish and Wildlife Coordination Act 2(b) Report:  Fire Island Inlet to Moriches Inlet Stabilization Project.  Shirley, NY.  121 p.  Available at http://www.nan.usace.army.mil/Portals/37/docs/civilworks/projects/ny/coast/fimp/FIMI_Docs/EA/Attachment_D_EA_FWACR_.pdf.  Accessed October 24, 2014.</t>
  </si>
  <si>
    <t>USFWS.  2014b.  Draft Fish and Wildlife Coordination Act 2(b) Report:  Downtown Montauk Stabilization Project.  Shirley, NY.  43 p.  Available at http://www.nan.usace.army.mil/Portals/37/docs/civilworks/projects/ny/coast/fimp/DM_files/EA/Att_C_DwntwnMontFWCAR_Final.pdf.  Accessed October 31, 2014.</t>
  </si>
  <si>
    <r>
      <t>USFWS.  2014c.  Endangered Species Act concurrence letter to the U.S. Army Corps of Engineers, New York District, on the Great South Bay Federal Navigation Channel Maintenance Dredging Project, Public Notice No.: Great South Bay FY 13/14.  Dated</t>
    </r>
    <r>
      <rPr>
        <sz val="11"/>
        <color rgb="FFFF0000"/>
        <rFont val="Times New Roman"/>
        <family val="1"/>
      </rPr>
      <t xml:space="preserve"> </t>
    </r>
    <r>
      <rPr>
        <sz val="11"/>
        <color theme="1"/>
        <rFont val="Times New Roman"/>
        <family val="1"/>
      </rPr>
      <t>October 3, 2014.  7 p.</t>
    </r>
  </si>
  <si>
    <t>USFWS.  2014d.  Chincoteague and Wallops Island National Wildlife Refuges Draft Comprehensive Conservation Plan and Draft Environmental Impact Statement.  Chincoteague, VA.  976 p.</t>
  </si>
  <si>
    <t xml:space="preserve">USFWS.  2014e.  Biological Opinion and Conference Opinion, Fire Island Inlet to Moriches Inlet (FIMI) Federal Stabilization Project, Suffolk County, New York.  Hadley, MA.  217 p.  </t>
  </si>
  <si>
    <r>
      <t xml:space="preserve">Valverde, H.R., A.C. Trembanis, and O.H. Pilkey.  1999.  Summary of beach nourishment episodes on the U.S. East Coast barrier islands.  </t>
    </r>
    <r>
      <rPr>
        <i/>
        <sz val="11"/>
        <color theme="1"/>
        <rFont val="Times New Roman"/>
        <family val="1"/>
      </rPr>
      <t>Journal of Coastal Research</t>
    </r>
    <r>
      <rPr>
        <sz val="11"/>
        <color theme="1"/>
        <rFont val="Times New Roman"/>
        <family val="1"/>
      </rPr>
      <t xml:space="preserve"> 15(4):1100-1118.</t>
    </r>
  </si>
  <si>
    <t>Virginia Beach Beaches and Waterways Advisory Commission.  2002.  Virginia Beach Beach Management Plan.  Virginia Beach, VA.  63 p.</t>
  </si>
  <si>
    <r>
      <t xml:space="preserve">Ward, L.G., P.S. Rosen, W.J. Neal, O.H. Pilkey, Jr., O.H. Pilkey, Sr., G.L. Anderson, and S.J. Howie.  1989.  </t>
    </r>
    <r>
      <rPr>
        <i/>
        <sz val="11"/>
        <color theme="1"/>
        <rFont val="Times New Roman"/>
        <family val="1"/>
      </rPr>
      <t>Living with Chesapeake Bay and Virginia’s Ocean Shores</t>
    </r>
    <r>
      <rPr>
        <sz val="11"/>
        <color theme="1"/>
        <rFont val="Times New Roman"/>
        <family val="1"/>
      </rPr>
      <t>.  Durham, NC:  Duke University Press.  236 p.</t>
    </r>
  </si>
  <si>
    <r>
      <t xml:space="preserve">Weggel, J.R.  1988.  Seawalls:  The need for research, dimensional considerations and a suggested classification.  </t>
    </r>
    <r>
      <rPr>
        <i/>
        <sz val="11"/>
        <color theme="1"/>
        <rFont val="Times New Roman"/>
        <family val="1"/>
      </rPr>
      <t>Journal of Coastal Research</t>
    </r>
    <r>
      <rPr>
        <sz val="11"/>
        <color theme="1"/>
        <rFont val="Times New Roman"/>
        <family val="1"/>
      </rPr>
      <t>, Special Issue No. 4, pp. 29-39.</t>
    </r>
  </si>
  <si>
    <t>Google Earth (2014), Town of Brookhaven (http://www.brookhaven.org/Departments/ParksRecreation/ParksPlaygrounds.aspx)</t>
  </si>
  <si>
    <t>Google Earth (2014), Town of Islip (http://www.townofislip-ny.gov/departments/parks-recreation-and-cultural-affairs)</t>
  </si>
  <si>
    <t>dredge spoil placed on Ditch Plains beach immediately to east by Town of East Hampton</t>
  </si>
  <si>
    <t>beach fill proposed for Montauk immediately to east</t>
  </si>
  <si>
    <t>fragmentation (2 sections, east and west)</t>
  </si>
  <si>
    <t>USFWS (2006), Google Earth (2014)</t>
  </si>
  <si>
    <t xml:space="preserve">USFWS.  2006.  Long Island National Wildlife Refuge Complex Comprehensive Conservation Plan and Environmental Assessment.  Hadley, MA.  Various paginations + appendices.  </t>
  </si>
  <si>
    <t>partly developed; federal beach fill project in 1959-60; historical pond letting of Hook Pond</t>
  </si>
  <si>
    <t>beach fill in 1962</t>
  </si>
  <si>
    <t>jetty at Shinnecock Inlet; derdge spoil placement and emergency dune construction projects</t>
  </si>
  <si>
    <t>jetty at Shinnecock Inlet; West of Shinnecock Interim Storm Damage Reduction Project of the USACE places beach fill along 4,000 ft of beach immediately west of jetty</t>
  </si>
  <si>
    <t>beach fill from federal Westhampton Interim Project</t>
  </si>
  <si>
    <t>jetty at Moriches Inlet, revetment on bayside; artificial closure of inlet in 1981; beach fill and/or dredge disposal</t>
  </si>
  <si>
    <t>recreational facilities, campground, ORV; jetty at Moriches Inlet; beach fill in 1962 and 2009; beach placement of dredge spoil from Moriches Inlet navigation channel</t>
  </si>
  <si>
    <t>jetties at Moriches Inlet; Smith Point County Park and 17 communities within NS boundaries; 2 groins and concrete rubble core in dune at Ocean Beach; historical beach fill; private beach fill and sandbag revetments in inholding communities</t>
  </si>
  <si>
    <t>recreational facilities; beach fill in 2007 and 2009</t>
  </si>
  <si>
    <t>recreational facilities, marina; beach fill to west in Lonelyville in 2003-04 and 2009</t>
  </si>
  <si>
    <t>jetty at Fire Island Inlet; beach fill and/or dredge disposal perodicially since 1960; recreational facilities</t>
  </si>
  <si>
    <t>recreational facilities; Robert Moses Causeway to Fire Island crosses beach; dredging of Fire Island Inlet navigation channel in front of beach</t>
  </si>
  <si>
    <t>ORV by permit; "sore thumb" dike cosntructed with rock and fill in 1959</t>
  </si>
  <si>
    <t>beach fill periodically since 1960; recreational facilities; Ocean Parkway immediately adjacent to beach at western portion</t>
  </si>
  <si>
    <t>recreational facilities; Ocean Parkway immediately adjacent to beach</t>
  </si>
  <si>
    <t>Hanc (2007), PSDS (2014), NY State Office of Parks, Recreation &amp; Historic Preservation (www.nysparks.com)</t>
  </si>
  <si>
    <t>island fill in 1920s raised beach and island to 14 ft elevation; beach fill along 1,000 ft of beach in 1973 and 1990; jetty at Jones Inlet; recreational facilities and very large parking lots; Ocean Parkway adjacent to beach at eastern portion</t>
  </si>
  <si>
    <t>1 groin; dredge disposal from Jones Inlet; proposed additional groins and beach fill</t>
  </si>
  <si>
    <t>proposed beach fill; sand fencing</t>
  </si>
  <si>
    <t>3 groins; sand fencing; proposed beach fill</t>
  </si>
  <si>
    <t>jetty at East Rockaway Inlet</t>
  </si>
  <si>
    <t>Dallas et al. (2013), Google Earth (2014)</t>
  </si>
  <si>
    <t>numerous groins (~68) and bulkheads (~3 contiguous sections) at Jacob Riis and Fort Tilden; beach fill fom 1915 - 1940 at Jacob Riis; recreational facilities</t>
  </si>
  <si>
    <t>1 groin; seawalls at east and west ends; recreational facilities; sand fencing; pocket beach with seawalls immediately adjacent to east and west with no sandy beaches</t>
  </si>
  <si>
    <t>Mecox Dunes Preserve</t>
  </si>
  <si>
    <t>NOTE that this is a corrected beach length that differs from the figure cited in the original report</t>
  </si>
  <si>
    <t>Wallops Island NASA Flight Center</t>
  </si>
  <si>
    <t>private inholding(s)</t>
  </si>
  <si>
    <t>1 mile long buried seawall; beach fill; military training operations</t>
  </si>
  <si>
    <t>beach fill at north end; fishing pier; hard stabilization and beach fill to north in Sandbridge</t>
  </si>
  <si>
    <t>beach fill, seawall, geotube revetment, up to 47 groins, artificially closed inlet</t>
  </si>
  <si>
    <t>feral horses; ORV; artificial dune historically constructed along entire length, only portions may currently be maintained</t>
  </si>
  <si>
    <t>construction and maintenance of artificial dune along entire 2 mile length; feral horses; campground</t>
  </si>
  <si>
    <t>jetty and breakwaters at Ocean City Inlet at north end; beach fill/bypassing; feral horses; ORV; campground</t>
  </si>
  <si>
    <t>fragmentation (0.55 miles of developed area inholdings); beach fill at north and south ends; sand fencing</t>
  </si>
  <si>
    <t>jetties at Indian River Inlet; beach fill north of inlet; ORV; beach scraping; sand fencing</t>
  </si>
  <si>
    <t>2 groins at Battery Herring; 2 groins at southern end; two historic brick towers on beach; sand fencingl ORV</t>
  </si>
  <si>
    <t>revetment, 19 breakwaters, military operations</t>
  </si>
  <si>
    <t>beach fill; 9 remnant groins; jetty at Cape May Inlet; military operations</t>
  </si>
  <si>
    <t>jetty at Cape May Inlet</t>
  </si>
  <si>
    <t>4 groins</t>
  </si>
  <si>
    <t>bulkhead (buried), groins; authorized but not constructed USACE project to reconstruct dune with fill and geotube core</t>
  </si>
  <si>
    <t>revetment/seawall on immediately adjacent private property; groins extending into inlet periodically submerged, exposed or buried; beach fill immediately to south</t>
  </si>
  <si>
    <t>groin immediately to north in Ocean City near park boundary</t>
  </si>
  <si>
    <t>beach fill taper from 2006 federal beach fill project in Brigantine extended 800 ft into natural area at south end; mining of Brigantine Inlet at north end for beach fill</t>
  </si>
  <si>
    <t>mining of Brigantine Inlet at south end for beach fill</t>
  </si>
  <si>
    <t>remnant groin at north boundary with Long Beach Twp.; within the authorized but not constructed USACE beach fill project for 20 miles of Long Beach Island; extensive groin field in developed area immediately north of NWR</t>
  </si>
  <si>
    <t>jetty on Barnegat Inlet at south end; historical beach fill (1955 &amp; 1962) in two areas of 2,500' and 3,500' length; sand fencing; ORV</t>
  </si>
  <si>
    <t>beach fill; 3 groins; revetment/seawall at south end; sand fencing; recreational facilities</t>
  </si>
  <si>
    <t>Gilgo State Park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</si>
</sst>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sz val="11"/>
      <color theme="9"/>
      <name val="Calibri"/>
      <family val="2"/>
      <scheme val="minor"/>
    </font>
    <font>
      <sz val="11"/>
      <color theme="1"/>
      <name val="Times New Roman"/>
      <family val="1"/>
    </font>
    <font>
      <i/>
      <sz val="11"/>
      <color theme="1"/>
      <name val="Times New Roman"/>
      <family val="1"/>
    </font>
    <font>
      <sz val="11"/>
      <color rgb="FF000000"/>
      <name val="Times New Roman"/>
      <family val="1"/>
    </font>
    <font>
      <sz val="11"/>
      <color rgb="FFFF0000"/>
      <name val="Times New Roman"/>
      <family val="1"/>
    </font>
    <font>
      <b/>
      <u/>
      <sz val="11"/>
      <color theme="1"/>
      <name val="Times New Roman"/>
      <family val="1"/>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4" fillId="0" borderId="0" applyFont="0" applyFill="0" applyBorder="0" applyAlignment="0" applyProtection="0"/>
  </cellStyleXfs>
  <cellXfs count="67">
    <xf numFmtId="0" fontId="0" fillId="0" borderId="0" xfId="0"/>
    <xf numFmtId="0" fontId="2" fillId="0" borderId="0" xfId="0" applyFont="1" applyAlignment="1">
      <alignment horizontal="center"/>
    </xf>
    <xf numFmtId="0" fontId="1" fillId="0" borderId="0" xfId="0" applyFont="1"/>
    <xf numFmtId="0" fontId="1" fillId="0" borderId="0" xfId="0" applyFont="1" applyAlignment="1">
      <alignment horizontal="center"/>
    </xf>
    <xf numFmtId="0" fontId="3" fillId="0" borderId="0" xfId="0" applyFont="1" applyFill="1"/>
    <xf numFmtId="164" fontId="2" fillId="0" borderId="0" xfId="0" applyNumberFormat="1" applyFont="1" applyAlignment="1">
      <alignment horizontal="center"/>
    </xf>
    <xf numFmtId="164" fontId="3" fillId="0" borderId="0" xfId="0" applyNumberFormat="1" applyFont="1" applyAlignment="1">
      <alignment horizontal="center"/>
    </xf>
    <xf numFmtId="0" fontId="2" fillId="0" borderId="0" xfId="0" applyFont="1" applyAlignment="1">
      <alignment horizontal="right"/>
    </xf>
    <xf numFmtId="0" fontId="0" fillId="0" borderId="0" xfId="0" applyFont="1" applyAlignment="1">
      <alignment horizontal="left"/>
    </xf>
    <xf numFmtId="0" fontId="0" fillId="0" borderId="0" xfId="0"/>
    <xf numFmtId="0" fontId="0" fillId="0" borderId="0" xfId="0" applyFont="1" applyAlignment="1"/>
    <xf numFmtId="0" fontId="3" fillId="0" borderId="0" xfId="0" applyFont="1" applyAlignment="1">
      <alignment horizontal="left"/>
    </xf>
    <xf numFmtId="0" fontId="0" fillId="0" borderId="0" xfId="0" applyFont="1" applyAlignment="1">
      <alignment horizontal="center" wrapText="1"/>
    </xf>
    <xf numFmtId="0" fontId="0" fillId="0" borderId="0" xfId="0"/>
    <xf numFmtId="0" fontId="0" fillId="0" borderId="0" xfId="0" applyFont="1" applyAlignment="1">
      <alignment horizontal="left"/>
    </xf>
    <xf numFmtId="0" fontId="3" fillId="0" borderId="0" xfId="0" applyFont="1"/>
    <xf numFmtId="0" fontId="0" fillId="0" borderId="0" xfId="0"/>
    <xf numFmtId="0" fontId="2" fillId="0" borderId="0" xfId="0" applyFont="1" applyAlignment="1">
      <alignment horizontal="center" wrapText="1"/>
    </xf>
    <xf numFmtId="0" fontId="0" fillId="0" borderId="0" xfId="0" applyFont="1" applyAlignment="1">
      <alignment horizontal="left"/>
    </xf>
    <xf numFmtId="0" fontId="0" fillId="0" borderId="0" xfId="0" applyFont="1" applyAlignment="1">
      <alignment horizontal="center"/>
    </xf>
    <xf numFmtId="0" fontId="0" fillId="0" borderId="0" xfId="0" applyAlignment="1">
      <alignment horizontal="center"/>
    </xf>
    <xf numFmtId="0" fontId="3" fillId="0" borderId="0" xfId="0" applyFont="1"/>
    <xf numFmtId="0" fontId="3" fillId="0" borderId="0" xfId="0" applyFont="1" applyAlignment="1">
      <alignment horizontal="center"/>
    </xf>
    <xf numFmtId="0" fontId="3" fillId="0" borderId="0" xfId="0" applyFont="1"/>
    <xf numFmtId="0" fontId="6" fillId="0" borderId="0" xfId="0" applyFont="1"/>
    <xf numFmtId="0" fontId="0" fillId="0" borderId="0" xfId="0"/>
    <xf numFmtId="0" fontId="3" fillId="0" borderId="0" xfId="0" applyFont="1" applyAlignment="1">
      <alignment horizontal="center" wrapText="1"/>
    </xf>
    <xf numFmtId="0" fontId="3" fillId="0" borderId="0" xfId="0" applyFont="1" applyFill="1" applyAlignment="1">
      <alignment horizontal="center"/>
    </xf>
    <xf numFmtId="164" fontId="3" fillId="0" borderId="0" xfId="0" applyNumberFormat="1" applyFont="1" applyFill="1" applyAlignment="1">
      <alignment horizontal="center"/>
    </xf>
    <xf numFmtId="0" fontId="3" fillId="0" borderId="0" xfId="0" applyFont="1" applyFill="1" applyAlignment="1">
      <alignment horizontal="right"/>
    </xf>
    <xf numFmtId="1" fontId="3" fillId="0" borderId="0" xfId="0" applyNumberFormat="1" applyFont="1" applyFill="1" applyAlignment="1">
      <alignment horizontal="center"/>
    </xf>
    <xf numFmtId="0" fontId="3" fillId="0" borderId="0" xfId="0" applyFont="1" applyFill="1" applyAlignment="1">
      <alignment horizontal="left"/>
    </xf>
    <xf numFmtId="2" fontId="0" fillId="0" borderId="0" xfId="0" applyNumberFormat="1" applyFont="1" applyAlignment="1">
      <alignment horizontal="center"/>
    </xf>
    <xf numFmtId="0" fontId="0" fillId="0" borderId="0" xfId="0" applyFont="1" applyFill="1" applyAlignment="1">
      <alignment horizontal="left"/>
    </xf>
    <xf numFmtId="0" fontId="3" fillId="0" borderId="0" xfId="0" applyFont="1" applyAlignment="1"/>
    <xf numFmtId="0" fontId="0" fillId="0" borderId="0" xfId="0" applyFont="1" applyFill="1" applyAlignment="1">
      <alignment horizontal="center" wrapText="1"/>
    </xf>
    <xf numFmtId="0" fontId="0" fillId="0" borderId="0" xfId="0" applyFill="1" applyAlignment="1">
      <alignment horizontal="center"/>
    </xf>
    <xf numFmtId="0" fontId="1" fillId="0" borderId="0" xfId="0" applyFont="1" applyFill="1" applyAlignment="1">
      <alignment horizontal="center"/>
    </xf>
    <xf numFmtId="0" fontId="0" fillId="0" borderId="0" xfId="0" applyFont="1" applyFill="1" applyAlignment="1">
      <alignment horizontal="center"/>
    </xf>
    <xf numFmtId="2" fontId="0" fillId="0" borderId="0" xfId="0" applyNumberFormat="1" applyFont="1" applyAlignment="1">
      <alignment horizontal="center" wrapText="1"/>
    </xf>
    <xf numFmtId="2" fontId="2" fillId="0" borderId="0" xfId="0" applyNumberFormat="1" applyFont="1" applyAlignment="1">
      <alignment horizontal="center"/>
    </xf>
    <xf numFmtId="9" fontId="0" fillId="0" borderId="0" xfId="1" applyFont="1" applyAlignment="1">
      <alignment horizontal="left"/>
    </xf>
    <xf numFmtId="0" fontId="2" fillId="0" borderId="1" xfId="0" applyFont="1" applyBorder="1" applyAlignment="1">
      <alignment horizontal="left"/>
    </xf>
    <xf numFmtId="9" fontId="0" fillId="0" borderId="3" xfId="1" applyFont="1" applyBorder="1" applyAlignment="1">
      <alignment horizontal="left"/>
    </xf>
    <xf numFmtId="0" fontId="2" fillId="0" borderId="4" xfId="0" applyFont="1" applyBorder="1" applyAlignment="1">
      <alignment horizontal="left"/>
    </xf>
    <xf numFmtId="0" fontId="0" fillId="0" borderId="0" xfId="0" applyFont="1" applyBorder="1" applyAlignment="1">
      <alignment horizontal="center"/>
    </xf>
    <xf numFmtId="9" fontId="0" fillId="0" borderId="5" xfId="1" applyFont="1" applyBorder="1" applyAlignment="1">
      <alignment horizontal="left"/>
    </xf>
    <xf numFmtId="0" fontId="5" fillId="0" borderId="4" xfId="0" applyFont="1" applyFill="1" applyBorder="1"/>
    <xf numFmtId="164" fontId="3" fillId="0" borderId="0" xfId="0" applyNumberFormat="1" applyFont="1" applyFill="1" applyBorder="1" applyAlignment="1">
      <alignment horizontal="center"/>
    </xf>
    <xf numFmtId="9" fontId="3" fillId="0" borderId="5" xfId="1" applyFont="1" applyFill="1" applyBorder="1" applyAlignment="1">
      <alignment horizontal="left"/>
    </xf>
    <xf numFmtId="2" fontId="3" fillId="0" borderId="0" xfId="0" applyNumberFormat="1" applyFont="1" applyFill="1" applyBorder="1" applyAlignment="1">
      <alignment horizontal="center"/>
    </xf>
    <xf numFmtId="0" fontId="5" fillId="0" borderId="6" xfId="0" applyFont="1" applyFill="1" applyBorder="1" applyAlignment="1">
      <alignment horizontal="right"/>
    </xf>
    <xf numFmtId="9" fontId="5" fillId="0" borderId="8" xfId="1" applyFont="1" applyFill="1" applyBorder="1" applyAlignment="1">
      <alignment horizontal="left"/>
    </xf>
    <xf numFmtId="0" fontId="0" fillId="0" borderId="0" xfId="0" applyFill="1"/>
    <xf numFmtId="2" fontId="5" fillId="0" borderId="0" xfId="0" applyNumberFormat="1" applyFont="1" applyAlignment="1">
      <alignment horizontal="center" wrapText="1"/>
    </xf>
    <xf numFmtId="2" fontId="0" fillId="0" borderId="2" xfId="0" applyNumberFormat="1" applyFont="1" applyBorder="1" applyAlignment="1">
      <alignment horizontal="center"/>
    </xf>
    <xf numFmtId="2" fontId="5" fillId="0" borderId="7" xfId="0" applyNumberFormat="1" applyFont="1" applyFill="1" applyBorder="1" applyAlignment="1">
      <alignment horizontal="center"/>
    </xf>
    <xf numFmtId="0" fontId="7" fillId="0" borderId="0" xfId="0" applyFont="1"/>
    <xf numFmtId="0" fontId="7" fillId="0" borderId="0" xfId="0" applyFont="1" applyAlignment="1">
      <alignment vertical="center"/>
    </xf>
    <xf numFmtId="0" fontId="10" fillId="0" borderId="0" xfId="0" applyFont="1" applyAlignment="1">
      <alignment vertical="center"/>
    </xf>
    <xf numFmtId="0" fontId="9" fillId="0" borderId="0" xfId="0" applyFont="1" applyAlignment="1">
      <alignment vertical="center"/>
    </xf>
    <xf numFmtId="0" fontId="11" fillId="0" borderId="0" xfId="0" applyFont="1" applyAlignment="1"/>
    <xf numFmtId="0" fontId="7" fillId="0" borderId="0" xfId="0" applyFont="1" applyAlignment="1"/>
    <xf numFmtId="2" fontId="0" fillId="0" borderId="0" xfId="0" applyNumberFormat="1" applyFont="1" applyFill="1" applyAlignment="1">
      <alignment horizontal="center" wrapText="1"/>
    </xf>
    <xf numFmtId="0" fontId="1" fillId="0" borderId="0" xfId="0" applyFont="1" applyFill="1" applyAlignment="1">
      <alignment horizontal="left"/>
    </xf>
    <xf numFmtId="0" fontId="3" fillId="0" borderId="0" xfId="0" applyFont="1" applyFill="1" applyAlignment="1">
      <alignment horizontal="center" wrapText="1"/>
    </xf>
    <xf numFmtId="0" fontId="2" fillId="0" borderId="0" xfId="0"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5"/>
  <sheetViews>
    <sheetView tabSelected="1" topLeftCell="B19" zoomScaleNormal="100" workbookViewId="0">
      <pane xSplit="1" topLeftCell="D1" activePane="topRight" state="frozen"/>
      <selection activeCell="B1" sqref="B1"/>
      <selection pane="topRight" activeCell="E29" sqref="E29"/>
    </sheetView>
  </sheetViews>
  <sheetFormatPr defaultRowHeight="15" x14ac:dyDescent="0.25"/>
  <cols>
    <col min="1" max="1" width="12.42578125" customWidth="1"/>
    <col min="2" max="2" width="46.85546875" customWidth="1"/>
    <col min="3" max="3" width="14" customWidth="1"/>
    <col min="4" max="4" width="32" customWidth="1"/>
    <col min="5" max="5" width="15.7109375" style="20" customWidth="1"/>
    <col min="6" max="6" width="49" customWidth="1"/>
    <col min="7" max="7" width="36.140625" customWidth="1"/>
    <col min="8" max="8" width="30.85546875" customWidth="1"/>
  </cols>
  <sheetData>
    <row r="1" spans="1:9" s="1" customFormat="1" ht="30" x14ac:dyDescent="0.25">
      <c r="A1" s="1" t="s">
        <v>0</v>
      </c>
      <c r="B1" s="1" t="s">
        <v>1</v>
      </c>
      <c r="C1" s="1" t="s">
        <v>4</v>
      </c>
      <c r="D1" s="1" t="s">
        <v>2</v>
      </c>
      <c r="E1" s="17" t="s">
        <v>14</v>
      </c>
      <c r="F1" s="1" t="s">
        <v>7</v>
      </c>
      <c r="G1" s="66" t="s">
        <v>10</v>
      </c>
      <c r="H1" s="1" t="s">
        <v>3</v>
      </c>
    </row>
    <row r="2" spans="1:9" s="11" customFormat="1" x14ac:dyDescent="0.25">
      <c r="A2" s="11" t="s">
        <v>20</v>
      </c>
      <c r="B2" s="11" t="s">
        <v>136</v>
      </c>
      <c r="C2" s="11" t="s">
        <v>38</v>
      </c>
      <c r="D2" s="18" t="s">
        <v>132</v>
      </c>
      <c r="E2" s="26">
        <v>1.29</v>
      </c>
      <c r="F2" s="11" t="s">
        <v>30</v>
      </c>
      <c r="G2" s="11" t="s">
        <v>101</v>
      </c>
      <c r="H2" s="11" t="s">
        <v>105</v>
      </c>
    </row>
    <row r="3" spans="1:9" x14ac:dyDescent="0.25">
      <c r="A3" s="8" t="s">
        <v>20</v>
      </c>
      <c r="B3" s="8" t="s">
        <v>102</v>
      </c>
      <c r="C3" t="s">
        <v>38</v>
      </c>
      <c r="D3" s="8" t="s">
        <v>103</v>
      </c>
      <c r="E3" s="20">
        <v>0.28000000000000003</v>
      </c>
      <c r="F3" t="s">
        <v>13</v>
      </c>
      <c r="G3" t="s">
        <v>279</v>
      </c>
      <c r="H3" t="s">
        <v>109</v>
      </c>
    </row>
    <row r="4" spans="1:9" s="8" customFormat="1" x14ac:dyDescent="0.25">
      <c r="A4" s="8" t="s">
        <v>20</v>
      </c>
      <c r="B4" s="8" t="s">
        <v>42</v>
      </c>
      <c r="C4" s="8" t="s">
        <v>38</v>
      </c>
      <c r="D4" s="18" t="s">
        <v>132</v>
      </c>
      <c r="E4" s="32">
        <v>0.46</v>
      </c>
      <c r="F4" s="8" t="s">
        <v>30</v>
      </c>
      <c r="H4" s="8" t="s">
        <v>104</v>
      </c>
    </row>
    <row r="5" spans="1:9" s="18" customFormat="1" x14ac:dyDescent="0.25">
      <c r="A5" s="18" t="s">
        <v>20</v>
      </c>
      <c r="B5" s="18" t="s">
        <v>106</v>
      </c>
      <c r="C5" s="18" t="s">
        <v>38</v>
      </c>
      <c r="D5" s="18" t="s">
        <v>103</v>
      </c>
      <c r="E5" s="32">
        <v>0.31</v>
      </c>
      <c r="F5" s="18" t="s">
        <v>9</v>
      </c>
      <c r="G5" s="18" t="s">
        <v>280</v>
      </c>
      <c r="H5" s="18" t="s">
        <v>108</v>
      </c>
    </row>
    <row r="6" spans="1:9" s="8" customFormat="1" x14ac:dyDescent="0.25">
      <c r="A6" s="8" t="s">
        <v>20</v>
      </c>
      <c r="B6" s="8" t="s">
        <v>43</v>
      </c>
      <c r="C6" s="8" t="s">
        <v>38</v>
      </c>
      <c r="D6" s="18" t="s">
        <v>132</v>
      </c>
      <c r="E6" s="22">
        <v>1.38</v>
      </c>
      <c r="F6" s="8" t="s">
        <v>30</v>
      </c>
      <c r="G6" s="8" t="s">
        <v>47</v>
      </c>
      <c r="H6" s="11" t="s">
        <v>105</v>
      </c>
    </row>
    <row r="7" spans="1:9" s="8" customFormat="1" x14ac:dyDescent="0.25">
      <c r="A7" s="8" t="s">
        <v>20</v>
      </c>
      <c r="B7" s="8" t="s">
        <v>44</v>
      </c>
      <c r="C7" s="8" t="s">
        <v>38</v>
      </c>
      <c r="D7" s="18" t="s">
        <v>132</v>
      </c>
      <c r="E7" s="19">
        <v>1.82</v>
      </c>
      <c r="F7" s="8" t="s">
        <v>30</v>
      </c>
      <c r="G7" s="8" t="s">
        <v>281</v>
      </c>
      <c r="H7" s="11" t="s">
        <v>105</v>
      </c>
    </row>
    <row r="8" spans="1:9" x14ac:dyDescent="0.25">
      <c r="A8" s="18" t="s">
        <v>20</v>
      </c>
      <c r="B8" s="18" t="s">
        <v>110</v>
      </c>
      <c r="C8" s="18" t="s">
        <v>38</v>
      </c>
      <c r="D8" s="18" t="s">
        <v>103</v>
      </c>
      <c r="E8" s="20">
        <v>0.1</v>
      </c>
      <c r="F8" s="10" t="s">
        <v>177</v>
      </c>
      <c r="H8" s="11" t="s">
        <v>105</v>
      </c>
    </row>
    <row r="9" spans="1:9" x14ac:dyDescent="0.25">
      <c r="A9" s="18" t="s">
        <v>20</v>
      </c>
      <c r="B9" s="18" t="s">
        <v>26</v>
      </c>
      <c r="C9" s="18" t="s">
        <v>38</v>
      </c>
      <c r="D9" s="8" t="s">
        <v>5</v>
      </c>
      <c r="E9" s="36">
        <v>0.27</v>
      </c>
      <c r="F9" s="8" t="s">
        <v>8</v>
      </c>
      <c r="H9" s="11" t="s">
        <v>282</v>
      </c>
      <c r="I9" s="2" t="s">
        <v>309</v>
      </c>
    </row>
    <row r="10" spans="1:9" s="8" customFormat="1" x14ac:dyDescent="0.25">
      <c r="A10" s="18" t="s">
        <v>20</v>
      </c>
      <c r="B10" s="33" t="s">
        <v>112</v>
      </c>
      <c r="C10" s="8" t="s">
        <v>38</v>
      </c>
      <c r="D10" s="8" t="s">
        <v>18</v>
      </c>
      <c r="E10" s="12">
        <f>0.53-0.35</f>
        <v>0.18000000000000005</v>
      </c>
      <c r="F10" s="8" t="s">
        <v>13</v>
      </c>
      <c r="G10" s="8" t="s">
        <v>111</v>
      </c>
      <c r="H10" s="11" t="s">
        <v>105</v>
      </c>
    </row>
    <row r="11" spans="1:9" s="25" customFormat="1" x14ac:dyDescent="0.25">
      <c r="A11" s="18" t="s">
        <v>20</v>
      </c>
      <c r="B11" s="18" t="s">
        <v>113</v>
      </c>
      <c r="C11" s="18" t="s">
        <v>38</v>
      </c>
      <c r="D11" s="18" t="s">
        <v>103</v>
      </c>
      <c r="E11" s="22">
        <v>0.35</v>
      </c>
      <c r="F11" s="10" t="s">
        <v>177</v>
      </c>
      <c r="H11" s="11" t="s">
        <v>105</v>
      </c>
    </row>
    <row r="12" spans="1:9" s="25" customFormat="1" x14ac:dyDescent="0.25">
      <c r="A12" s="18" t="s">
        <v>20</v>
      </c>
      <c r="B12" s="18" t="s">
        <v>114</v>
      </c>
      <c r="C12" s="18" t="s">
        <v>38</v>
      </c>
      <c r="D12" s="18" t="s">
        <v>103</v>
      </c>
      <c r="E12" s="20">
        <v>0.18</v>
      </c>
      <c r="F12" s="10" t="s">
        <v>177</v>
      </c>
      <c r="H12" s="11" t="s">
        <v>105</v>
      </c>
    </row>
    <row r="13" spans="1:9" s="25" customFormat="1" x14ac:dyDescent="0.25">
      <c r="A13" s="18"/>
      <c r="B13" s="18" t="s">
        <v>152</v>
      </c>
      <c r="C13" s="18" t="s">
        <v>38</v>
      </c>
      <c r="D13" s="18" t="s">
        <v>103</v>
      </c>
      <c r="E13" s="20">
        <v>0.03</v>
      </c>
      <c r="F13" s="18" t="s">
        <v>177</v>
      </c>
      <c r="H13" s="11" t="s">
        <v>105</v>
      </c>
    </row>
    <row r="14" spans="1:9" s="25" customFormat="1" x14ac:dyDescent="0.25">
      <c r="A14" s="18"/>
      <c r="B14" s="18" t="s">
        <v>153</v>
      </c>
      <c r="C14" s="18" t="s">
        <v>38</v>
      </c>
      <c r="D14" s="18" t="s">
        <v>107</v>
      </c>
      <c r="E14" s="20">
        <v>0.03</v>
      </c>
      <c r="F14" s="18" t="s">
        <v>177</v>
      </c>
      <c r="H14" s="11" t="s">
        <v>105</v>
      </c>
    </row>
    <row r="15" spans="1:9" s="25" customFormat="1" x14ac:dyDescent="0.25">
      <c r="A15" s="18" t="s">
        <v>20</v>
      </c>
      <c r="B15" s="18" t="s">
        <v>115</v>
      </c>
      <c r="C15" s="18" t="s">
        <v>38</v>
      </c>
      <c r="D15" s="18" t="s">
        <v>103</v>
      </c>
      <c r="E15" s="20">
        <v>0.43</v>
      </c>
      <c r="F15" s="10" t="s">
        <v>177</v>
      </c>
      <c r="G15" s="25" t="s">
        <v>284</v>
      </c>
      <c r="H15" s="11" t="s">
        <v>105</v>
      </c>
    </row>
    <row r="16" spans="1:9" s="25" customFormat="1" x14ac:dyDescent="0.25">
      <c r="A16" s="18" t="s">
        <v>20</v>
      </c>
      <c r="B16" s="18" t="s">
        <v>133</v>
      </c>
      <c r="C16" s="18" t="s">
        <v>38</v>
      </c>
      <c r="D16" s="18" t="s">
        <v>103</v>
      </c>
      <c r="E16" s="20">
        <v>0.1</v>
      </c>
      <c r="F16" s="10" t="s">
        <v>177</v>
      </c>
      <c r="G16" s="18" t="s">
        <v>134</v>
      </c>
      <c r="H16" s="11" t="s">
        <v>105</v>
      </c>
    </row>
    <row r="17" spans="1:9" s="25" customFormat="1" x14ac:dyDescent="0.25">
      <c r="A17" s="18" t="s">
        <v>20</v>
      </c>
      <c r="B17" s="18" t="s">
        <v>22</v>
      </c>
      <c r="C17" s="18" t="s">
        <v>38</v>
      </c>
      <c r="D17" s="10" t="s">
        <v>103</v>
      </c>
      <c r="E17" s="20">
        <v>0.33</v>
      </c>
      <c r="F17" s="10" t="s">
        <v>177</v>
      </c>
      <c r="G17" s="25" t="s">
        <v>285</v>
      </c>
      <c r="H17" s="11" t="s">
        <v>105</v>
      </c>
    </row>
    <row r="18" spans="1:9" s="10" customFormat="1" x14ac:dyDescent="0.25">
      <c r="A18" s="10" t="s">
        <v>20</v>
      </c>
      <c r="B18" s="10" t="s">
        <v>23</v>
      </c>
      <c r="C18" s="18" t="s">
        <v>38</v>
      </c>
      <c r="D18" s="10" t="s">
        <v>103</v>
      </c>
      <c r="E18" s="12">
        <v>7.0000000000000007E-2</v>
      </c>
      <c r="F18" s="10" t="s">
        <v>177</v>
      </c>
      <c r="G18" s="10" t="s">
        <v>285</v>
      </c>
      <c r="H18" s="11" t="s">
        <v>105</v>
      </c>
    </row>
    <row r="19" spans="1:9" s="33" customFormat="1" x14ac:dyDescent="0.25">
      <c r="A19" s="33" t="s">
        <v>20</v>
      </c>
      <c r="B19" s="33" t="s">
        <v>308</v>
      </c>
      <c r="C19" s="33" t="s">
        <v>38</v>
      </c>
      <c r="D19" s="33" t="s">
        <v>18</v>
      </c>
      <c r="E19" s="63">
        <f>218/5280</f>
        <v>4.128787878787879E-2</v>
      </c>
      <c r="F19" s="33" t="s">
        <v>13</v>
      </c>
      <c r="G19" s="33" t="s">
        <v>176</v>
      </c>
      <c r="H19" s="31" t="s">
        <v>105</v>
      </c>
      <c r="I19" s="64"/>
    </row>
    <row r="20" spans="1:9" s="10" customFormat="1" x14ac:dyDescent="0.25">
      <c r="A20" s="10" t="s">
        <v>20</v>
      </c>
      <c r="B20" s="10" t="s">
        <v>21</v>
      </c>
      <c r="C20" s="18" t="s">
        <v>38</v>
      </c>
      <c r="D20" s="10" t="s">
        <v>103</v>
      </c>
      <c r="E20" s="12">
        <v>0.12</v>
      </c>
      <c r="F20" s="10" t="s">
        <v>177</v>
      </c>
      <c r="H20" s="11" t="s">
        <v>105</v>
      </c>
    </row>
    <row r="21" spans="1:9" s="10" customFormat="1" x14ac:dyDescent="0.25">
      <c r="A21" s="10" t="s">
        <v>20</v>
      </c>
      <c r="B21" s="34" t="s">
        <v>24</v>
      </c>
      <c r="C21" s="18" t="s">
        <v>38</v>
      </c>
      <c r="D21" s="10" t="s">
        <v>103</v>
      </c>
      <c r="E21" s="19">
        <v>0.52</v>
      </c>
      <c r="F21" s="10" t="s">
        <v>177</v>
      </c>
      <c r="H21" s="11" t="s">
        <v>105</v>
      </c>
    </row>
    <row r="22" spans="1:9" s="25" customFormat="1" x14ac:dyDescent="0.25">
      <c r="A22" s="10" t="s">
        <v>20</v>
      </c>
      <c r="B22" s="18" t="s">
        <v>116</v>
      </c>
      <c r="C22" s="18" t="s">
        <v>38</v>
      </c>
      <c r="D22" s="10" t="s">
        <v>37</v>
      </c>
      <c r="E22" s="20">
        <v>0.42</v>
      </c>
      <c r="F22" s="10" t="s">
        <v>177</v>
      </c>
      <c r="G22" s="25" t="s">
        <v>286</v>
      </c>
      <c r="H22" s="11" t="s">
        <v>105</v>
      </c>
    </row>
    <row r="23" spans="1:9" s="25" customFormat="1" x14ac:dyDescent="0.25">
      <c r="A23" s="10" t="s">
        <v>20</v>
      </c>
      <c r="B23" s="18" t="s">
        <v>117</v>
      </c>
      <c r="C23" s="18" t="s">
        <v>38</v>
      </c>
      <c r="D23" s="10" t="s">
        <v>37</v>
      </c>
      <c r="E23" s="20">
        <v>3</v>
      </c>
      <c r="F23" s="10" t="s">
        <v>177</v>
      </c>
      <c r="G23" s="25" t="s">
        <v>287</v>
      </c>
      <c r="H23" s="11" t="s">
        <v>105</v>
      </c>
    </row>
    <row r="24" spans="1:9" s="10" customFormat="1" x14ac:dyDescent="0.25">
      <c r="A24" s="10" t="s">
        <v>20</v>
      </c>
      <c r="B24" s="10" t="s">
        <v>118</v>
      </c>
      <c r="C24" s="18" t="s">
        <v>38</v>
      </c>
      <c r="D24" s="10" t="s">
        <v>25</v>
      </c>
      <c r="E24" s="19">
        <v>0.04</v>
      </c>
      <c r="F24" s="10" t="s">
        <v>177</v>
      </c>
      <c r="H24" s="11" t="s">
        <v>105</v>
      </c>
    </row>
    <row r="25" spans="1:9" s="10" customFormat="1" x14ac:dyDescent="0.25">
      <c r="A25" s="10" t="s">
        <v>20</v>
      </c>
      <c r="B25" s="34" t="s">
        <v>119</v>
      </c>
      <c r="C25" s="18" t="s">
        <v>38</v>
      </c>
      <c r="D25" s="10" t="s">
        <v>25</v>
      </c>
      <c r="E25" s="19">
        <v>0.06</v>
      </c>
      <c r="F25" s="10" t="s">
        <v>177</v>
      </c>
      <c r="G25" s="10" t="s">
        <v>288</v>
      </c>
      <c r="H25" s="11" t="s">
        <v>105</v>
      </c>
    </row>
    <row r="26" spans="1:9" s="10" customFormat="1" x14ac:dyDescent="0.25">
      <c r="A26" s="10" t="s">
        <v>20</v>
      </c>
      <c r="B26" s="34" t="s">
        <v>120</v>
      </c>
      <c r="C26" s="18" t="s">
        <v>38</v>
      </c>
      <c r="D26" s="10" t="s">
        <v>37</v>
      </c>
      <c r="E26" s="19">
        <v>1.41</v>
      </c>
      <c r="F26" s="10" t="s">
        <v>9</v>
      </c>
      <c r="G26" s="10" t="s">
        <v>289</v>
      </c>
      <c r="H26" s="11" t="s">
        <v>105</v>
      </c>
    </row>
    <row r="27" spans="1:9" s="10" customFormat="1" x14ac:dyDescent="0.25">
      <c r="B27" s="34" t="s">
        <v>174</v>
      </c>
      <c r="C27" s="18" t="s">
        <v>38</v>
      </c>
      <c r="D27" s="10" t="s">
        <v>97</v>
      </c>
      <c r="E27" s="19">
        <v>0.9</v>
      </c>
      <c r="F27" s="10" t="s">
        <v>9</v>
      </c>
      <c r="G27" s="10" t="s">
        <v>175</v>
      </c>
      <c r="H27" s="11" t="s">
        <v>105</v>
      </c>
    </row>
    <row r="28" spans="1:9" s="8" customFormat="1" x14ac:dyDescent="0.25">
      <c r="A28" s="8" t="s">
        <v>20</v>
      </c>
      <c r="B28" s="8" t="s">
        <v>36</v>
      </c>
      <c r="C28" s="8" t="s">
        <v>38</v>
      </c>
      <c r="D28" s="8" t="s">
        <v>37</v>
      </c>
      <c r="E28" s="12">
        <f>6.22-0.9</f>
        <v>5.3199999999999994</v>
      </c>
      <c r="F28" s="8" t="s">
        <v>9</v>
      </c>
      <c r="G28" s="8" t="s">
        <v>290</v>
      </c>
      <c r="H28" s="8" t="s">
        <v>96</v>
      </c>
    </row>
    <row r="29" spans="1:9" s="8" customFormat="1" x14ac:dyDescent="0.25">
      <c r="A29" s="8" t="s">
        <v>20</v>
      </c>
      <c r="B29" s="8" t="s">
        <v>135</v>
      </c>
      <c r="C29" s="18" t="s">
        <v>38</v>
      </c>
      <c r="D29" s="8" t="s">
        <v>6</v>
      </c>
      <c r="E29" s="35">
        <f>3.39+4.13+1+1.36+0.35+1.51+0.11+0.19+0.08+1</f>
        <v>13.119999999999997</v>
      </c>
      <c r="F29" s="8" t="s">
        <v>45</v>
      </c>
      <c r="G29" s="8" t="s">
        <v>291</v>
      </c>
      <c r="H29" s="11" t="s">
        <v>105</v>
      </c>
    </row>
    <row r="30" spans="1:9" x14ac:dyDescent="0.25">
      <c r="A30" s="18" t="s">
        <v>20</v>
      </c>
      <c r="B30" s="18" t="s">
        <v>121</v>
      </c>
      <c r="C30" t="s">
        <v>38</v>
      </c>
      <c r="D30" s="18" t="s">
        <v>97</v>
      </c>
      <c r="E30" s="20">
        <v>0.13</v>
      </c>
      <c r="F30" t="s">
        <v>9</v>
      </c>
      <c r="G30" t="s">
        <v>292</v>
      </c>
      <c r="H30" s="53" t="s">
        <v>277</v>
      </c>
    </row>
    <row r="31" spans="1:9" x14ac:dyDescent="0.25">
      <c r="A31" s="18" t="s">
        <v>20</v>
      </c>
      <c r="B31" s="18" t="s">
        <v>98</v>
      </c>
      <c r="C31" t="s">
        <v>38</v>
      </c>
      <c r="D31" s="18" t="s">
        <v>99</v>
      </c>
      <c r="E31" s="20">
        <v>0.17</v>
      </c>
      <c r="F31" s="18" t="s">
        <v>9</v>
      </c>
      <c r="G31" s="18" t="s">
        <v>293</v>
      </c>
      <c r="H31" s="53" t="s">
        <v>278</v>
      </c>
    </row>
    <row r="32" spans="1:9" x14ac:dyDescent="0.25">
      <c r="A32" s="8" t="s">
        <v>20</v>
      </c>
      <c r="B32" s="8" t="s">
        <v>35</v>
      </c>
      <c r="C32" s="8" t="s">
        <v>38</v>
      </c>
      <c r="D32" s="18" t="s">
        <v>132</v>
      </c>
      <c r="E32" s="39">
        <f>26979/5280</f>
        <v>5.1096590909090907</v>
      </c>
      <c r="F32" s="8" t="s">
        <v>30</v>
      </c>
      <c r="G32" s="8" t="s">
        <v>294</v>
      </c>
      <c r="H32" s="8" t="s">
        <v>46</v>
      </c>
    </row>
    <row r="33" spans="1:8" s="9" customFormat="1" x14ac:dyDescent="0.25">
      <c r="A33" s="8" t="s">
        <v>20</v>
      </c>
      <c r="B33" s="8" t="s">
        <v>41</v>
      </c>
      <c r="C33" s="8" t="s">
        <v>38</v>
      </c>
      <c r="D33" s="18" t="s">
        <v>132</v>
      </c>
      <c r="E33" s="12">
        <v>1.1100000000000001</v>
      </c>
      <c r="F33" s="8" t="s">
        <v>30</v>
      </c>
      <c r="G33" s="18" t="s">
        <v>295</v>
      </c>
      <c r="H33" s="11" t="s">
        <v>105</v>
      </c>
    </row>
    <row r="34" spans="1:8" s="8" customFormat="1" x14ac:dyDescent="0.25">
      <c r="A34" s="8" t="s">
        <v>20</v>
      </c>
      <c r="B34" s="8" t="s">
        <v>333</v>
      </c>
      <c r="C34" s="8" t="s">
        <v>38</v>
      </c>
      <c r="D34" s="18" t="s">
        <v>132</v>
      </c>
      <c r="E34" s="12">
        <v>1.1200000000000001</v>
      </c>
      <c r="F34" s="8" t="s">
        <v>30</v>
      </c>
      <c r="G34" s="8" t="s">
        <v>296</v>
      </c>
      <c r="H34" s="11" t="s">
        <v>105</v>
      </c>
    </row>
    <row r="35" spans="1:8" x14ac:dyDescent="0.25">
      <c r="A35" s="18" t="s">
        <v>20</v>
      </c>
      <c r="B35" s="18" t="s">
        <v>122</v>
      </c>
      <c r="C35" s="18" t="s">
        <v>38</v>
      </c>
      <c r="D35" s="18" t="s">
        <v>123</v>
      </c>
      <c r="E35" s="20">
        <v>5.2</v>
      </c>
      <c r="F35" s="18" t="s">
        <v>9</v>
      </c>
      <c r="G35" s="18" t="s">
        <v>297</v>
      </c>
      <c r="H35" s="11" t="s">
        <v>105</v>
      </c>
    </row>
    <row r="36" spans="1:8" s="25" customFormat="1" x14ac:dyDescent="0.25">
      <c r="A36" s="18" t="s">
        <v>20</v>
      </c>
      <c r="B36" s="18" t="s">
        <v>124</v>
      </c>
      <c r="C36" s="18" t="s">
        <v>12</v>
      </c>
      <c r="D36" s="18" t="s">
        <v>125</v>
      </c>
      <c r="E36" s="20">
        <v>1.84</v>
      </c>
      <c r="F36" s="18" t="s">
        <v>9</v>
      </c>
      <c r="G36" s="25" t="s">
        <v>298</v>
      </c>
      <c r="H36" s="11" t="s">
        <v>105</v>
      </c>
    </row>
    <row r="37" spans="1:8" s="8" customFormat="1" x14ac:dyDescent="0.25">
      <c r="A37" s="18" t="s">
        <v>20</v>
      </c>
      <c r="B37" s="8" t="s">
        <v>40</v>
      </c>
      <c r="C37" s="8" t="s">
        <v>12</v>
      </c>
      <c r="D37" s="8" t="s">
        <v>132</v>
      </c>
      <c r="E37" s="12">
        <v>6.5</v>
      </c>
      <c r="F37" s="8" t="s">
        <v>30</v>
      </c>
      <c r="G37" s="8" t="s">
        <v>300</v>
      </c>
      <c r="H37" s="8" t="s">
        <v>299</v>
      </c>
    </row>
    <row r="38" spans="1:8" s="25" customFormat="1" x14ac:dyDescent="0.25">
      <c r="A38" s="18" t="s">
        <v>20</v>
      </c>
      <c r="B38" s="18" t="s">
        <v>126</v>
      </c>
      <c r="C38" s="18" t="s">
        <v>12</v>
      </c>
      <c r="D38" s="18" t="s">
        <v>164</v>
      </c>
      <c r="E38" s="20">
        <v>0.56000000000000005</v>
      </c>
      <c r="F38" s="18" t="s">
        <v>177</v>
      </c>
      <c r="G38" s="18" t="s">
        <v>301</v>
      </c>
      <c r="H38" s="18" t="s">
        <v>168</v>
      </c>
    </row>
    <row r="39" spans="1:8" s="25" customFormat="1" x14ac:dyDescent="0.25">
      <c r="A39" s="18" t="s">
        <v>20</v>
      </c>
      <c r="B39" s="18" t="s">
        <v>127</v>
      </c>
      <c r="C39" s="18" t="s">
        <v>12</v>
      </c>
      <c r="D39" s="18" t="s">
        <v>164</v>
      </c>
      <c r="E39" s="20">
        <v>0.16</v>
      </c>
      <c r="F39" s="18" t="s">
        <v>177</v>
      </c>
      <c r="G39" s="18" t="s">
        <v>166</v>
      </c>
      <c r="H39" s="18" t="s">
        <v>168</v>
      </c>
    </row>
    <row r="40" spans="1:8" s="25" customFormat="1" x14ac:dyDescent="0.25">
      <c r="A40" s="18" t="s">
        <v>20</v>
      </c>
      <c r="B40" s="18" t="s">
        <v>128</v>
      </c>
      <c r="C40" s="18" t="s">
        <v>12</v>
      </c>
      <c r="D40" s="18" t="s">
        <v>131</v>
      </c>
      <c r="E40" s="20">
        <v>0.62</v>
      </c>
      <c r="F40" s="18" t="s">
        <v>177</v>
      </c>
      <c r="G40" s="18" t="s">
        <v>167</v>
      </c>
      <c r="H40" s="18" t="s">
        <v>168</v>
      </c>
    </row>
    <row r="41" spans="1:8" s="25" customFormat="1" x14ac:dyDescent="0.25">
      <c r="A41" s="18" t="s">
        <v>20</v>
      </c>
      <c r="B41" s="18" t="s">
        <v>165</v>
      </c>
      <c r="C41" s="18" t="s">
        <v>12</v>
      </c>
      <c r="D41" s="18" t="s">
        <v>164</v>
      </c>
      <c r="E41" s="20">
        <v>0.38</v>
      </c>
      <c r="F41" s="18" t="s">
        <v>177</v>
      </c>
      <c r="G41" s="18" t="s">
        <v>302</v>
      </c>
      <c r="H41" s="18" t="s">
        <v>168</v>
      </c>
    </row>
    <row r="42" spans="1:8" s="25" customFormat="1" x14ac:dyDescent="0.25">
      <c r="A42" s="18" t="s">
        <v>20</v>
      </c>
      <c r="B42" s="18" t="s">
        <v>129</v>
      </c>
      <c r="C42" s="18" t="s">
        <v>12</v>
      </c>
      <c r="D42" s="18" t="s">
        <v>164</v>
      </c>
      <c r="E42" s="20">
        <v>0.38</v>
      </c>
      <c r="F42" s="18" t="s">
        <v>177</v>
      </c>
      <c r="G42" s="18" t="s">
        <v>303</v>
      </c>
      <c r="H42" s="18" t="s">
        <v>168</v>
      </c>
    </row>
    <row r="43" spans="1:8" s="25" customFormat="1" x14ac:dyDescent="0.25">
      <c r="A43" s="18" t="s">
        <v>20</v>
      </c>
      <c r="B43" s="18" t="s">
        <v>130</v>
      </c>
      <c r="C43" s="18" t="s">
        <v>12</v>
      </c>
      <c r="D43" s="18" t="s">
        <v>131</v>
      </c>
      <c r="E43" s="20">
        <v>0.22</v>
      </c>
      <c r="F43" s="18" t="s">
        <v>9</v>
      </c>
      <c r="G43" s="18" t="s">
        <v>304</v>
      </c>
      <c r="H43" s="11" t="s">
        <v>105</v>
      </c>
    </row>
    <row r="44" spans="1:8" s="18" customFormat="1" x14ac:dyDescent="0.25">
      <c r="A44" s="18" t="s">
        <v>20</v>
      </c>
      <c r="B44" s="18" t="s">
        <v>137</v>
      </c>
      <c r="C44" s="18" t="s">
        <v>65</v>
      </c>
      <c r="D44" s="18" t="s">
        <v>6</v>
      </c>
      <c r="E44" s="12">
        <v>4.42</v>
      </c>
      <c r="F44" s="18" t="s">
        <v>138</v>
      </c>
      <c r="G44" s="18" t="s">
        <v>306</v>
      </c>
      <c r="H44" s="11" t="s">
        <v>305</v>
      </c>
    </row>
    <row r="45" spans="1:8" s="18" customFormat="1" x14ac:dyDescent="0.25">
      <c r="A45" s="18" t="s">
        <v>20</v>
      </c>
      <c r="B45" s="23" t="s">
        <v>158</v>
      </c>
      <c r="C45" s="18" t="s">
        <v>66</v>
      </c>
      <c r="D45" s="33" t="s">
        <v>141</v>
      </c>
      <c r="E45" s="12">
        <v>0.25</v>
      </c>
      <c r="F45" s="18" t="s">
        <v>9</v>
      </c>
      <c r="G45" s="18" t="s">
        <v>307</v>
      </c>
      <c r="H45" s="18" t="s">
        <v>142</v>
      </c>
    </row>
    <row r="46" spans="1:8" s="18" customFormat="1" x14ac:dyDescent="0.25">
      <c r="B46" s="23"/>
      <c r="D46" s="7" t="s">
        <v>11</v>
      </c>
      <c r="E46" s="54">
        <f>SUM(E2:E45)</f>
        <v>60.73094696969698</v>
      </c>
      <c r="F46" s="41">
        <f>E46/125.53</f>
        <v>0.48379627953235865</v>
      </c>
      <c r="H46" s="11"/>
    </row>
    <row r="47" spans="1:8" s="8" customFormat="1" x14ac:dyDescent="0.25">
      <c r="E47" s="12"/>
      <c r="H47" s="11"/>
    </row>
    <row r="48" spans="1:8" s="8" customFormat="1" x14ac:dyDescent="0.25">
      <c r="A48" s="8" t="s">
        <v>27</v>
      </c>
      <c r="B48" s="8" t="s">
        <v>51</v>
      </c>
      <c r="C48" s="8" t="s">
        <v>52</v>
      </c>
      <c r="D48" s="8" t="s">
        <v>6</v>
      </c>
      <c r="E48" s="35">
        <v>6</v>
      </c>
      <c r="F48" s="13" t="s">
        <v>16</v>
      </c>
      <c r="G48" s="33" t="s">
        <v>149</v>
      </c>
      <c r="H48" s="8" t="s">
        <v>148</v>
      </c>
    </row>
    <row r="49" spans="1:8" s="8" customFormat="1" x14ac:dyDescent="0.25">
      <c r="A49" s="14" t="s">
        <v>27</v>
      </c>
      <c r="B49" s="13" t="s">
        <v>95</v>
      </c>
      <c r="C49" s="15" t="s">
        <v>52</v>
      </c>
      <c r="D49" s="18" t="s">
        <v>48</v>
      </c>
      <c r="E49" s="36">
        <v>0.46</v>
      </c>
      <c r="F49" s="18" t="s">
        <v>9</v>
      </c>
      <c r="G49" s="13" t="s">
        <v>332</v>
      </c>
      <c r="H49" s="11" t="s">
        <v>105</v>
      </c>
    </row>
    <row r="50" spans="1:8" s="8" customFormat="1" x14ac:dyDescent="0.25">
      <c r="A50" s="14" t="s">
        <v>27</v>
      </c>
      <c r="B50" s="8" t="s">
        <v>28</v>
      </c>
      <c r="C50" s="8" t="s">
        <v>29</v>
      </c>
      <c r="D50" s="8" t="s">
        <v>19</v>
      </c>
      <c r="E50" s="35">
        <v>9.68</v>
      </c>
      <c r="F50" s="8" t="s">
        <v>30</v>
      </c>
      <c r="G50" s="33" t="s">
        <v>331</v>
      </c>
      <c r="H50" s="8" t="s">
        <v>50</v>
      </c>
    </row>
    <row r="51" spans="1:8" s="8" customFormat="1" x14ac:dyDescent="0.25">
      <c r="A51" s="14" t="s">
        <v>27</v>
      </c>
      <c r="B51" s="8" t="s">
        <v>49</v>
      </c>
      <c r="C51" s="8" t="s">
        <v>29</v>
      </c>
      <c r="D51" s="8" t="s">
        <v>5</v>
      </c>
      <c r="E51" s="12">
        <v>3.25</v>
      </c>
      <c r="F51" s="8" t="s">
        <v>8</v>
      </c>
      <c r="G51" s="8" t="s">
        <v>330</v>
      </c>
      <c r="H51" s="8" t="s">
        <v>50</v>
      </c>
    </row>
    <row r="52" spans="1:8" x14ac:dyDescent="0.25">
      <c r="A52" s="14" t="s">
        <v>27</v>
      </c>
      <c r="B52" t="s">
        <v>57</v>
      </c>
      <c r="C52" s="18" t="s">
        <v>140</v>
      </c>
      <c r="D52" t="s">
        <v>5</v>
      </c>
      <c r="E52" s="20">
        <v>3.68</v>
      </c>
      <c r="F52" t="s">
        <v>8</v>
      </c>
      <c r="G52" s="18" t="s">
        <v>329</v>
      </c>
      <c r="H52" s="11" t="s">
        <v>105</v>
      </c>
    </row>
    <row r="53" spans="1:8" s="8" customFormat="1" x14ac:dyDescent="0.25">
      <c r="A53" s="14" t="s">
        <v>27</v>
      </c>
      <c r="B53" s="13" t="s">
        <v>53</v>
      </c>
      <c r="C53" s="18" t="s">
        <v>140</v>
      </c>
      <c r="D53" s="13" t="s">
        <v>19</v>
      </c>
      <c r="E53" s="20">
        <v>2.7</v>
      </c>
      <c r="F53" s="18" t="s">
        <v>13</v>
      </c>
      <c r="G53" s="8" t="s">
        <v>328</v>
      </c>
      <c r="H53" s="11" t="s">
        <v>105</v>
      </c>
    </row>
    <row r="54" spans="1:8" s="11" customFormat="1" x14ac:dyDescent="0.25">
      <c r="A54" s="11" t="s">
        <v>27</v>
      </c>
      <c r="B54" s="15" t="s">
        <v>58</v>
      </c>
      <c r="C54" s="15" t="s">
        <v>31</v>
      </c>
      <c r="D54" s="15" t="s">
        <v>19</v>
      </c>
      <c r="E54" s="22">
        <v>0.97</v>
      </c>
      <c r="F54" s="15" t="s">
        <v>30</v>
      </c>
      <c r="G54" s="11" t="s">
        <v>327</v>
      </c>
      <c r="H54" s="11" t="s">
        <v>105</v>
      </c>
    </row>
    <row r="55" spans="1:8" s="11" customFormat="1" x14ac:dyDescent="0.25">
      <c r="A55" s="11" t="s">
        <v>27</v>
      </c>
      <c r="B55" s="15" t="s">
        <v>59</v>
      </c>
      <c r="C55" s="13" t="s">
        <v>31</v>
      </c>
      <c r="D55" s="15" t="s">
        <v>19</v>
      </c>
      <c r="E55" s="22">
        <v>0.26</v>
      </c>
      <c r="F55" s="15" t="s">
        <v>13</v>
      </c>
      <c r="G55" s="11" t="s">
        <v>326</v>
      </c>
      <c r="H55" s="11" t="s">
        <v>105</v>
      </c>
    </row>
    <row r="56" spans="1:8" s="8" customFormat="1" x14ac:dyDescent="0.25">
      <c r="A56" s="14" t="s">
        <v>27</v>
      </c>
      <c r="B56" s="15" t="s">
        <v>139</v>
      </c>
      <c r="C56" s="13" t="s">
        <v>31</v>
      </c>
      <c r="D56" s="13" t="s">
        <v>54</v>
      </c>
      <c r="E56" s="20">
        <v>1.3</v>
      </c>
      <c r="F56" s="13" t="s">
        <v>13</v>
      </c>
      <c r="G56" s="33" t="s">
        <v>325</v>
      </c>
      <c r="H56" s="11" t="s">
        <v>105</v>
      </c>
    </row>
    <row r="57" spans="1:8" s="8" customFormat="1" x14ac:dyDescent="0.25">
      <c r="A57" s="14" t="s">
        <v>27</v>
      </c>
      <c r="B57" s="15" t="s">
        <v>55</v>
      </c>
      <c r="C57" s="13" t="s">
        <v>31</v>
      </c>
      <c r="D57" s="13" t="s">
        <v>5</v>
      </c>
      <c r="E57" s="20">
        <v>0.7</v>
      </c>
      <c r="F57" s="13" t="s">
        <v>8</v>
      </c>
      <c r="G57" s="8" t="s">
        <v>324</v>
      </c>
      <c r="H57" s="8" t="s">
        <v>100</v>
      </c>
    </row>
    <row r="58" spans="1:8" s="18" customFormat="1" x14ac:dyDescent="0.25">
      <c r="B58" s="4" t="s">
        <v>154</v>
      </c>
      <c r="C58" s="25" t="s">
        <v>31</v>
      </c>
      <c r="D58" s="25" t="s">
        <v>56</v>
      </c>
      <c r="E58" s="20">
        <v>0.52</v>
      </c>
      <c r="F58" s="53" t="s">
        <v>161</v>
      </c>
      <c r="G58" s="18" t="s">
        <v>323</v>
      </c>
      <c r="H58" s="11" t="s">
        <v>105</v>
      </c>
    </row>
    <row r="59" spans="1:8" s="8" customFormat="1" x14ac:dyDescent="0.25">
      <c r="A59" s="14" t="s">
        <v>27</v>
      </c>
      <c r="B59" s="23" t="s">
        <v>32</v>
      </c>
      <c r="C59" s="13" t="s">
        <v>31</v>
      </c>
      <c r="D59" s="13" t="s">
        <v>56</v>
      </c>
      <c r="E59" s="19">
        <v>1.1000000000000001</v>
      </c>
      <c r="F59" s="23" t="s">
        <v>161</v>
      </c>
      <c r="G59" s="8" t="s">
        <v>322</v>
      </c>
      <c r="H59" s="11" t="s">
        <v>105</v>
      </c>
    </row>
    <row r="60" spans="1:8" s="11" customFormat="1" x14ac:dyDescent="0.25">
      <c r="A60" s="11" t="s">
        <v>27</v>
      </c>
      <c r="B60" s="23" t="s">
        <v>169</v>
      </c>
      <c r="C60" s="13" t="s">
        <v>31</v>
      </c>
      <c r="D60" s="15" t="s">
        <v>156</v>
      </c>
      <c r="E60" s="27">
        <v>1.35</v>
      </c>
      <c r="F60" s="15" t="s">
        <v>155</v>
      </c>
      <c r="G60" s="11" t="s">
        <v>157</v>
      </c>
      <c r="H60" s="11" t="s">
        <v>105</v>
      </c>
    </row>
    <row r="61" spans="1:8" s="8" customFormat="1" x14ac:dyDescent="0.25">
      <c r="A61" s="14" t="s">
        <v>27</v>
      </c>
      <c r="B61" s="15"/>
      <c r="C61" s="13"/>
      <c r="D61" s="13"/>
      <c r="E61" s="20"/>
      <c r="F61" s="13"/>
    </row>
    <row r="62" spans="1:8" s="18" customFormat="1" x14ac:dyDescent="0.25">
      <c r="B62" s="23"/>
      <c r="C62" s="25"/>
      <c r="D62" s="7" t="s">
        <v>11</v>
      </c>
      <c r="E62" s="1">
        <f>SUM(E48:E61)</f>
        <v>31.970000000000002</v>
      </c>
      <c r="F62" s="41">
        <f>E62/125.26</f>
        <v>0.25522912342327958</v>
      </c>
    </row>
    <row r="64" spans="1:8" x14ac:dyDescent="0.25">
      <c r="A64" s="18" t="s">
        <v>60</v>
      </c>
      <c r="B64" s="16" t="s">
        <v>67</v>
      </c>
      <c r="C64" s="16" t="s">
        <v>61</v>
      </c>
      <c r="D64" s="16" t="s">
        <v>68</v>
      </c>
      <c r="E64" s="36">
        <v>4.8899999999999997</v>
      </c>
      <c r="F64" s="16" t="s">
        <v>30</v>
      </c>
      <c r="G64" t="s">
        <v>320</v>
      </c>
      <c r="H64" s="16" t="s">
        <v>90</v>
      </c>
    </row>
    <row r="65" spans="1:8" x14ac:dyDescent="0.25">
      <c r="A65" s="18" t="s">
        <v>60</v>
      </c>
      <c r="B65" s="16" t="s">
        <v>69</v>
      </c>
      <c r="C65" s="16" t="s">
        <v>61</v>
      </c>
      <c r="D65" s="16" t="s">
        <v>68</v>
      </c>
      <c r="E65" s="20">
        <v>6.33</v>
      </c>
      <c r="F65" s="16" t="s">
        <v>30</v>
      </c>
      <c r="G65" s="53" t="s">
        <v>319</v>
      </c>
      <c r="H65" s="16" t="s">
        <v>92</v>
      </c>
    </row>
    <row r="66" spans="1:8" s="8" customFormat="1" x14ac:dyDescent="0.25">
      <c r="A66" s="18" t="s">
        <v>60</v>
      </c>
      <c r="B66" s="16" t="s">
        <v>70</v>
      </c>
      <c r="C66" s="16" t="s">
        <v>61</v>
      </c>
      <c r="D66" s="16" t="s">
        <v>68</v>
      </c>
      <c r="E66" s="20">
        <v>3.01</v>
      </c>
      <c r="F66" s="16" t="s">
        <v>30</v>
      </c>
      <c r="G66" s="16" t="s">
        <v>318</v>
      </c>
      <c r="H66" s="16" t="s">
        <v>91</v>
      </c>
    </row>
    <row r="67" spans="1:8" s="18" customFormat="1" x14ac:dyDescent="0.25">
      <c r="B67" s="25"/>
      <c r="C67" s="25"/>
      <c r="D67" s="7" t="s">
        <v>11</v>
      </c>
      <c r="E67" s="1">
        <f>SUM(E64:E66)</f>
        <v>14.229999999999999</v>
      </c>
      <c r="F67" s="41">
        <f>E67/25.36</f>
        <v>0.56111987381703465</v>
      </c>
      <c r="G67" s="25"/>
      <c r="H67" s="25"/>
    </row>
    <row r="68" spans="1:8" s="8" customFormat="1" x14ac:dyDescent="0.25">
      <c r="E68" s="12"/>
    </row>
    <row r="69" spans="1:8" s="8" customFormat="1" x14ac:dyDescent="0.25">
      <c r="A69" s="18" t="s">
        <v>33</v>
      </c>
      <c r="B69" s="21" t="s">
        <v>34</v>
      </c>
      <c r="C69" s="16" t="s">
        <v>62</v>
      </c>
      <c r="D69" s="16" t="s">
        <v>71</v>
      </c>
      <c r="E69" s="6">
        <v>2</v>
      </c>
      <c r="F69" s="16" t="s">
        <v>30</v>
      </c>
      <c r="G69" s="16" t="s">
        <v>316</v>
      </c>
      <c r="H69" s="16" t="s">
        <v>72</v>
      </c>
    </row>
    <row r="70" spans="1:8" s="8" customFormat="1" x14ac:dyDescent="0.25">
      <c r="A70" s="18" t="s">
        <v>33</v>
      </c>
      <c r="B70" s="16" t="s">
        <v>73</v>
      </c>
      <c r="C70" s="16" t="s">
        <v>62</v>
      </c>
      <c r="D70" s="16" t="s">
        <v>6</v>
      </c>
      <c r="E70" s="20">
        <v>20.100000000000001</v>
      </c>
      <c r="F70" s="16" t="s">
        <v>45</v>
      </c>
      <c r="G70" s="16" t="s">
        <v>317</v>
      </c>
      <c r="H70" s="16"/>
    </row>
    <row r="71" spans="1:8" s="18" customFormat="1" x14ac:dyDescent="0.25">
      <c r="B71" s="25"/>
      <c r="C71" s="25"/>
      <c r="D71" s="7" t="s">
        <v>11</v>
      </c>
      <c r="E71" s="5">
        <f>SUM(E69:E70)</f>
        <v>22.1</v>
      </c>
      <c r="F71" s="41">
        <f>E71/31.1</f>
        <v>0.71061093247588425</v>
      </c>
      <c r="G71" s="25"/>
      <c r="H71" s="25"/>
    </row>
    <row r="73" spans="1:8" s="8" customFormat="1" x14ac:dyDescent="0.25">
      <c r="A73" s="8" t="s">
        <v>39</v>
      </c>
      <c r="B73" s="23" t="s">
        <v>74</v>
      </c>
      <c r="C73" s="8" t="s">
        <v>64</v>
      </c>
      <c r="D73" s="8" t="s">
        <v>5</v>
      </c>
      <c r="E73" s="12">
        <v>16.399999999999999</v>
      </c>
      <c r="F73" s="8" t="s">
        <v>8</v>
      </c>
      <c r="G73" s="8" t="s">
        <v>315</v>
      </c>
      <c r="H73" s="8" t="s">
        <v>163</v>
      </c>
    </row>
    <row r="74" spans="1:8" s="18" customFormat="1" x14ac:dyDescent="0.25">
      <c r="A74" s="18" t="s">
        <v>39</v>
      </c>
      <c r="B74" s="53" t="s">
        <v>310</v>
      </c>
      <c r="C74" s="25" t="s">
        <v>64</v>
      </c>
      <c r="D74" s="18" t="s">
        <v>88</v>
      </c>
      <c r="E74" s="26">
        <v>5.9</v>
      </c>
      <c r="F74" s="33" t="s">
        <v>160</v>
      </c>
      <c r="G74" s="18" t="s">
        <v>314</v>
      </c>
      <c r="H74" s="11" t="s">
        <v>105</v>
      </c>
    </row>
    <row r="75" spans="1:8" s="8" customFormat="1" x14ac:dyDescent="0.25">
      <c r="A75" s="18" t="s">
        <v>39</v>
      </c>
      <c r="B75" s="23" t="s">
        <v>75</v>
      </c>
      <c r="C75" s="8" t="s">
        <v>64</v>
      </c>
      <c r="D75" s="8" t="s">
        <v>5</v>
      </c>
      <c r="E75" s="12">
        <v>3.16</v>
      </c>
      <c r="F75" s="18" t="s">
        <v>8</v>
      </c>
      <c r="H75" s="18" t="s">
        <v>163</v>
      </c>
    </row>
    <row r="76" spans="1:8" s="18" customFormat="1" x14ac:dyDescent="0.25">
      <c r="A76" s="18" t="s">
        <v>39</v>
      </c>
      <c r="B76" s="23" t="s">
        <v>143</v>
      </c>
      <c r="C76" s="18" t="s">
        <v>64</v>
      </c>
      <c r="D76" s="18" t="s">
        <v>172</v>
      </c>
      <c r="E76" s="12">
        <v>0.1</v>
      </c>
      <c r="F76" s="33" t="s">
        <v>13</v>
      </c>
      <c r="H76" s="11" t="s">
        <v>105</v>
      </c>
    </row>
    <row r="77" spans="1:8" s="8" customFormat="1" x14ac:dyDescent="0.25">
      <c r="A77" s="18" t="s">
        <v>39</v>
      </c>
      <c r="B77" s="23" t="s">
        <v>173</v>
      </c>
      <c r="C77" s="8" t="s">
        <v>64</v>
      </c>
      <c r="D77" s="18" t="s">
        <v>144</v>
      </c>
      <c r="E77" s="12">
        <v>6.75</v>
      </c>
      <c r="F77" s="18" t="s">
        <v>145</v>
      </c>
      <c r="H77" s="18" t="s">
        <v>163</v>
      </c>
    </row>
    <row r="78" spans="1:8" s="8" customFormat="1" x14ac:dyDescent="0.25">
      <c r="A78" s="18" t="s">
        <v>39</v>
      </c>
      <c r="B78" s="23" t="s">
        <v>162</v>
      </c>
      <c r="C78" s="8" t="s">
        <v>64</v>
      </c>
      <c r="D78" s="18" t="s">
        <v>5</v>
      </c>
      <c r="E78" s="65">
        <v>7.78</v>
      </c>
      <c r="F78" s="18" t="s">
        <v>8</v>
      </c>
      <c r="G78" s="8" t="s">
        <v>311</v>
      </c>
      <c r="H78" s="18" t="s">
        <v>163</v>
      </c>
    </row>
    <row r="79" spans="1:8" s="18" customFormat="1" x14ac:dyDescent="0.25">
      <c r="A79" s="18" t="s">
        <v>39</v>
      </c>
      <c r="B79" s="23" t="s">
        <v>170</v>
      </c>
      <c r="C79" s="18" t="s">
        <v>64</v>
      </c>
      <c r="D79" s="33" t="s">
        <v>171</v>
      </c>
      <c r="E79" s="35">
        <v>0.54</v>
      </c>
      <c r="F79" s="33" t="s">
        <v>13</v>
      </c>
      <c r="H79" s="11" t="s">
        <v>105</v>
      </c>
    </row>
    <row r="80" spans="1:8" s="8" customFormat="1" x14ac:dyDescent="0.25">
      <c r="A80" s="18" t="s">
        <v>39</v>
      </c>
      <c r="B80" s="23" t="s">
        <v>76</v>
      </c>
      <c r="C80" s="8" t="s">
        <v>64</v>
      </c>
      <c r="D80" s="18" t="s">
        <v>18</v>
      </c>
      <c r="E80" s="12">
        <v>7.81</v>
      </c>
      <c r="F80" s="8" t="s">
        <v>13</v>
      </c>
      <c r="H80" s="11" t="s">
        <v>105</v>
      </c>
    </row>
    <row r="81" spans="1:8" s="8" customFormat="1" x14ac:dyDescent="0.25">
      <c r="A81" s="18" t="s">
        <v>39</v>
      </c>
      <c r="B81" s="23" t="s">
        <v>77</v>
      </c>
      <c r="C81" s="8" t="s">
        <v>63</v>
      </c>
      <c r="D81" s="8" t="s">
        <v>18</v>
      </c>
      <c r="E81" s="12">
        <v>7.81</v>
      </c>
      <c r="F81" s="18" t="s">
        <v>13</v>
      </c>
      <c r="H81" s="11" t="s">
        <v>105</v>
      </c>
    </row>
    <row r="82" spans="1:8" s="8" customFormat="1" x14ac:dyDescent="0.25">
      <c r="A82" s="18" t="s">
        <v>39</v>
      </c>
      <c r="B82" s="23" t="s">
        <v>159</v>
      </c>
      <c r="C82" s="8" t="s">
        <v>63</v>
      </c>
      <c r="D82" s="8" t="s">
        <v>18</v>
      </c>
      <c r="E82" s="65">
        <v>5.16</v>
      </c>
      <c r="F82" s="18" t="s">
        <v>13</v>
      </c>
      <c r="H82" s="11" t="s">
        <v>105</v>
      </c>
    </row>
    <row r="83" spans="1:8" s="8" customFormat="1" x14ac:dyDescent="0.25">
      <c r="A83" s="18" t="s">
        <v>39</v>
      </c>
      <c r="B83" s="23" t="s">
        <v>78</v>
      </c>
      <c r="C83" s="8" t="s">
        <v>63</v>
      </c>
      <c r="D83" s="8" t="s">
        <v>19</v>
      </c>
      <c r="E83" s="12">
        <v>3.48</v>
      </c>
      <c r="F83" s="18" t="s">
        <v>13</v>
      </c>
      <c r="H83" s="11" t="s">
        <v>105</v>
      </c>
    </row>
    <row r="84" spans="1:8" s="8" customFormat="1" x14ac:dyDescent="0.25">
      <c r="A84" s="18" t="s">
        <v>39</v>
      </c>
      <c r="B84" s="23" t="s">
        <v>79</v>
      </c>
      <c r="C84" s="8" t="s">
        <v>63</v>
      </c>
      <c r="D84" s="8" t="s">
        <v>18</v>
      </c>
      <c r="E84" s="12">
        <v>2.5099999999999998</v>
      </c>
      <c r="F84" s="18" t="s">
        <v>13</v>
      </c>
      <c r="H84" s="11" t="s">
        <v>105</v>
      </c>
    </row>
    <row r="85" spans="1:8" s="8" customFormat="1" x14ac:dyDescent="0.25">
      <c r="A85" s="18" t="s">
        <v>39</v>
      </c>
      <c r="B85" s="23" t="s">
        <v>80</v>
      </c>
      <c r="C85" s="8" t="s">
        <v>63</v>
      </c>
      <c r="D85" s="8" t="s">
        <v>18</v>
      </c>
      <c r="E85" s="12">
        <v>0.25</v>
      </c>
      <c r="F85" s="18" t="s">
        <v>13</v>
      </c>
      <c r="H85" s="11" t="s">
        <v>105</v>
      </c>
    </row>
    <row r="86" spans="1:8" s="8" customFormat="1" x14ac:dyDescent="0.25">
      <c r="A86" s="18" t="s">
        <v>39</v>
      </c>
      <c r="B86" s="23" t="s">
        <v>81</v>
      </c>
      <c r="C86" s="8" t="s">
        <v>63</v>
      </c>
      <c r="D86" s="8" t="s">
        <v>18</v>
      </c>
      <c r="E86" s="12">
        <v>1.68</v>
      </c>
      <c r="F86" s="18" t="s">
        <v>13</v>
      </c>
      <c r="H86" s="11" t="s">
        <v>105</v>
      </c>
    </row>
    <row r="87" spans="1:8" s="8" customFormat="1" x14ac:dyDescent="0.25">
      <c r="A87" s="18" t="s">
        <v>39</v>
      </c>
      <c r="B87" s="23" t="s">
        <v>82</v>
      </c>
      <c r="C87" s="8" t="s">
        <v>63</v>
      </c>
      <c r="D87" s="8" t="s">
        <v>18</v>
      </c>
      <c r="E87" s="12">
        <v>7.45</v>
      </c>
      <c r="F87" s="18" t="s">
        <v>13</v>
      </c>
      <c r="H87" s="11" t="s">
        <v>105</v>
      </c>
    </row>
    <row r="88" spans="1:8" s="8" customFormat="1" x14ac:dyDescent="0.25">
      <c r="A88" s="18" t="s">
        <v>39</v>
      </c>
      <c r="B88" s="23" t="s">
        <v>83</v>
      </c>
      <c r="C88" s="8" t="s">
        <v>63</v>
      </c>
      <c r="D88" s="8" t="s">
        <v>5</v>
      </c>
      <c r="E88" s="12">
        <v>3</v>
      </c>
      <c r="F88" s="18" t="s">
        <v>8</v>
      </c>
      <c r="H88" s="11" t="s">
        <v>105</v>
      </c>
    </row>
    <row r="89" spans="1:8" s="33" customFormat="1" x14ac:dyDescent="0.25">
      <c r="A89" s="33" t="s">
        <v>39</v>
      </c>
      <c r="B89" s="4" t="s">
        <v>150</v>
      </c>
      <c r="C89" s="33" t="s">
        <v>87</v>
      </c>
      <c r="D89" s="33" t="s">
        <v>89</v>
      </c>
      <c r="E89" s="35">
        <v>1.54</v>
      </c>
      <c r="F89" s="33" t="s">
        <v>17</v>
      </c>
      <c r="G89" s="33" t="s">
        <v>321</v>
      </c>
      <c r="H89" s="11" t="s">
        <v>105</v>
      </c>
    </row>
    <row r="90" spans="1:8" s="33" customFormat="1" x14ac:dyDescent="0.25">
      <c r="A90" s="33" t="s">
        <v>39</v>
      </c>
      <c r="B90" s="4" t="s">
        <v>84</v>
      </c>
      <c r="C90" s="33" t="s">
        <v>87</v>
      </c>
      <c r="D90" s="33" t="s">
        <v>89</v>
      </c>
      <c r="E90" s="35">
        <v>4</v>
      </c>
      <c r="F90" s="33" t="s">
        <v>17</v>
      </c>
      <c r="G90" s="33" t="s">
        <v>312</v>
      </c>
      <c r="H90" s="11" t="s">
        <v>105</v>
      </c>
    </row>
    <row r="91" spans="1:8" s="8" customFormat="1" x14ac:dyDescent="0.25">
      <c r="A91" s="18" t="s">
        <v>39</v>
      </c>
      <c r="B91" s="23" t="s">
        <v>93</v>
      </c>
      <c r="C91" s="8" t="s">
        <v>87</v>
      </c>
      <c r="D91" s="8" t="s">
        <v>94</v>
      </c>
      <c r="E91" s="39">
        <v>0.55000000000000004</v>
      </c>
      <c r="F91" s="8" t="s">
        <v>9</v>
      </c>
      <c r="G91" s="8" t="s">
        <v>313</v>
      </c>
      <c r="H91" s="8" t="s">
        <v>147</v>
      </c>
    </row>
    <row r="92" spans="1:8" s="18" customFormat="1" x14ac:dyDescent="0.25">
      <c r="A92" s="18" t="s">
        <v>39</v>
      </c>
      <c r="B92" s="11" t="s">
        <v>85</v>
      </c>
      <c r="C92" s="18" t="s">
        <v>87</v>
      </c>
      <c r="D92" s="18" t="s">
        <v>5</v>
      </c>
      <c r="E92" s="35">
        <v>4.3</v>
      </c>
      <c r="F92" s="18" t="s">
        <v>8</v>
      </c>
      <c r="G92" s="18" t="s">
        <v>151</v>
      </c>
      <c r="H92" s="18" t="s">
        <v>15</v>
      </c>
    </row>
    <row r="93" spans="1:8" s="8" customFormat="1" x14ac:dyDescent="0.25">
      <c r="A93" s="18" t="s">
        <v>39</v>
      </c>
      <c r="B93" s="23" t="s">
        <v>86</v>
      </c>
      <c r="C93" s="8" t="s">
        <v>87</v>
      </c>
      <c r="D93" s="8" t="s">
        <v>19</v>
      </c>
      <c r="E93" s="38">
        <v>5.66</v>
      </c>
      <c r="F93" s="8" t="s">
        <v>30</v>
      </c>
      <c r="G93" s="8" t="s">
        <v>151</v>
      </c>
      <c r="H93" s="8" t="s">
        <v>146</v>
      </c>
    </row>
    <row r="94" spans="1:8" s="18" customFormat="1" x14ac:dyDescent="0.25">
      <c r="B94" s="24"/>
      <c r="E94" s="37"/>
    </row>
    <row r="95" spans="1:8" s="18" customFormat="1" x14ac:dyDescent="0.25">
      <c r="B95" s="24"/>
      <c r="D95" s="7" t="s">
        <v>11</v>
      </c>
      <c r="E95" s="40">
        <f>SUM(E73:E93)</f>
        <v>95.830000000000027</v>
      </c>
      <c r="F95" s="41">
        <f>E95/107.33</f>
        <v>0.89285381533588026</v>
      </c>
    </row>
    <row r="96" spans="1:8" s="18" customFormat="1" x14ac:dyDescent="0.25">
      <c r="B96" s="24"/>
      <c r="E96" s="19"/>
    </row>
    <row r="97" spans="2:6" s="18" customFormat="1" x14ac:dyDescent="0.25">
      <c r="B97" s="24"/>
      <c r="E97" s="19"/>
    </row>
    <row r="98" spans="2:6" s="18" customFormat="1" x14ac:dyDescent="0.25">
      <c r="B98" s="24"/>
      <c r="D98" s="42" t="s">
        <v>20</v>
      </c>
      <c r="E98" s="55">
        <f>E46</f>
        <v>60.73094696969698</v>
      </c>
      <c r="F98" s="43">
        <f>E98/125.53</f>
        <v>0.48379627953235865</v>
      </c>
    </row>
    <row r="99" spans="2:6" s="18" customFormat="1" x14ac:dyDescent="0.25">
      <c r="B99" s="24"/>
      <c r="D99" s="44" t="s">
        <v>27</v>
      </c>
      <c r="E99" s="45">
        <f>E62</f>
        <v>31.970000000000002</v>
      </c>
      <c r="F99" s="46">
        <f>E99/125.26</f>
        <v>0.25522912342327958</v>
      </c>
    </row>
    <row r="100" spans="2:6" s="18" customFormat="1" x14ac:dyDescent="0.25">
      <c r="B100" s="24"/>
      <c r="D100" s="44" t="s">
        <v>60</v>
      </c>
      <c r="E100" s="45">
        <f>E67</f>
        <v>14.229999999999999</v>
      </c>
      <c r="F100" s="46">
        <f>E100/25.36</f>
        <v>0.56111987381703465</v>
      </c>
    </row>
    <row r="101" spans="2:6" s="4" customFormat="1" x14ac:dyDescent="0.25">
      <c r="D101" s="47" t="s">
        <v>33</v>
      </c>
      <c r="E101" s="48">
        <f>E71</f>
        <v>22.1</v>
      </c>
      <c r="F101" s="49">
        <f>E101/31.1</f>
        <v>0.71061093247588425</v>
      </c>
    </row>
    <row r="102" spans="2:6" s="4" customFormat="1" x14ac:dyDescent="0.25">
      <c r="D102" s="47" t="s">
        <v>39</v>
      </c>
      <c r="E102" s="50">
        <f>E95</f>
        <v>95.830000000000027</v>
      </c>
      <c r="F102" s="49">
        <f>E102/104.06</f>
        <v>0.92091101287718646</v>
      </c>
    </row>
    <row r="103" spans="2:6" s="4" customFormat="1" x14ac:dyDescent="0.25">
      <c r="D103" s="51" t="s">
        <v>11</v>
      </c>
      <c r="E103" s="56">
        <f>SUM(E98:E102)</f>
        <v>224.86094696969701</v>
      </c>
      <c r="F103" s="52">
        <f>E103/411.31</f>
        <v>0.5466945782249325</v>
      </c>
    </row>
    <row r="104" spans="2:6" s="4" customFormat="1" x14ac:dyDescent="0.25">
      <c r="E104" s="27"/>
    </row>
    <row r="105" spans="2:6" s="4" customFormat="1" x14ac:dyDescent="0.25">
      <c r="E105" s="27"/>
    </row>
    <row r="106" spans="2:6" s="4" customFormat="1" x14ac:dyDescent="0.25">
      <c r="E106" s="27"/>
    </row>
    <row r="107" spans="2:6" s="4" customFormat="1" x14ac:dyDescent="0.25">
      <c r="E107" s="27"/>
    </row>
    <row r="108" spans="2:6" s="4" customFormat="1" x14ac:dyDescent="0.25">
      <c r="E108" s="27"/>
    </row>
    <row r="109" spans="2:6" s="4" customFormat="1" x14ac:dyDescent="0.25">
      <c r="E109" s="27"/>
    </row>
    <row r="110" spans="2:6" s="4" customFormat="1" x14ac:dyDescent="0.25">
      <c r="E110" s="27"/>
    </row>
    <row r="111" spans="2:6" s="4" customFormat="1" x14ac:dyDescent="0.25">
      <c r="E111" s="27"/>
    </row>
    <row r="112" spans="2:6" s="4" customFormat="1" x14ac:dyDescent="0.25">
      <c r="E112" s="27"/>
    </row>
    <row r="113" spans="4:5" s="4" customFormat="1" x14ac:dyDescent="0.25">
      <c r="E113" s="27"/>
    </row>
    <row r="114" spans="4:5" s="4" customFormat="1" x14ac:dyDescent="0.25">
      <c r="E114" s="27"/>
    </row>
    <row r="115" spans="4:5" s="4" customFormat="1" x14ac:dyDescent="0.25">
      <c r="E115" s="27"/>
    </row>
    <row r="116" spans="4:5" s="4" customFormat="1" x14ac:dyDescent="0.25">
      <c r="E116" s="27"/>
    </row>
    <row r="117" spans="4:5" s="4" customFormat="1" x14ac:dyDescent="0.25">
      <c r="E117" s="27"/>
    </row>
    <row r="118" spans="4:5" s="4" customFormat="1" x14ac:dyDescent="0.25">
      <c r="D118" s="29"/>
      <c r="E118" s="27"/>
    </row>
    <row r="119" spans="4:5" s="4" customFormat="1" x14ac:dyDescent="0.25">
      <c r="E119" s="27"/>
    </row>
    <row r="120" spans="4:5" s="4" customFormat="1" x14ac:dyDescent="0.25">
      <c r="E120" s="27"/>
    </row>
    <row r="121" spans="4:5" s="4" customFormat="1" x14ac:dyDescent="0.25">
      <c r="E121" s="27"/>
    </row>
    <row r="122" spans="4:5" s="4" customFormat="1" x14ac:dyDescent="0.25">
      <c r="E122" s="27"/>
    </row>
    <row r="123" spans="4:5" s="4" customFormat="1" x14ac:dyDescent="0.25">
      <c r="E123" s="27"/>
    </row>
    <row r="124" spans="4:5" s="4" customFormat="1" x14ac:dyDescent="0.25">
      <c r="E124" s="27"/>
    </row>
    <row r="125" spans="4:5" s="4" customFormat="1" x14ac:dyDescent="0.25">
      <c r="E125" s="27"/>
    </row>
    <row r="126" spans="4:5" s="4" customFormat="1" x14ac:dyDescent="0.25">
      <c r="E126" s="27"/>
    </row>
    <row r="127" spans="4:5" s="4" customFormat="1" x14ac:dyDescent="0.25">
      <c r="E127" s="27"/>
    </row>
    <row r="128" spans="4:5" s="4" customFormat="1" x14ac:dyDescent="0.25">
      <c r="E128" s="27"/>
    </row>
    <row r="129" spans="5:5" s="4" customFormat="1" x14ac:dyDescent="0.25">
      <c r="E129" s="27"/>
    </row>
    <row r="130" spans="5:5" s="4" customFormat="1" x14ac:dyDescent="0.25">
      <c r="E130" s="27"/>
    </row>
    <row r="131" spans="5:5" s="4" customFormat="1" x14ac:dyDescent="0.25">
      <c r="E131" s="27"/>
    </row>
    <row r="132" spans="5:5" s="4" customFormat="1" x14ac:dyDescent="0.25">
      <c r="E132" s="27"/>
    </row>
    <row r="133" spans="5:5" s="4" customFormat="1" x14ac:dyDescent="0.25">
      <c r="E133" s="27"/>
    </row>
    <row r="134" spans="5:5" s="4" customFormat="1" x14ac:dyDescent="0.25">
      <c r="E134" s="30"/>
    </row>
    <row r="135" spans="5:5" s="4" customFormat="1" x14ac:dyDescent="0.25">
      <c r="E135" s="27"/>
    </row>
    <row r="136" spans="5:5" s="4" customFormat="1" x14ac:dyDescent="0.25">
      <c r="E136" s="27"/>
    </row>
    <row r="137" spans="5:5" s="4" customFormat="1" x14ac:dyDescent="0.25">
      <c r="E137" s="27"/>
    </row>
    <row r="138" spans="5:5" s="4" customFormat="1" x14ac:dyDescent="0.25">
      <c r="E138" s="27"/>
    </row>
    <row r="139" spans="5:5" s="4" customFormat="1" x14ac:dyDescent="0.25">
      <c r="E139" s="27"/>
    </row>
    <row r="140" spans="5:5" s="4" customFormat="1" x14ac:dyDescent="0.25">
      <c r="E140" s="27"/>
    </row>
    <row r="141" spans="5:5" s="4" customFormat="1" x14ac:dyDescent="0.25">
      <c r="E141" s="27"/>
    </row>
    <row r="142" spans="5:5" s="4" customFormat="1" x14ac:dyDescent="0.25">
      <c r="E142" s="27"/>
    </row>
    <row r="143" spans="5:5" s="4" customFormat="1" x14ac:dyDescent="0.25">
      <c r="E143" s="27"/>
    </row>
    <row r="144" spans="5:5" s="4" customFormat="1" x14ac:dyDescent="0.25">
      <c r="E144" s="27"/>
    </row>
    <row r="145" spans="4:6" s="4" customFormat="1" x14ac:dyDescent="0.25">
      <c r="D145" s="29"/>
      <c r="E145" s="28"/>
    </row>
    <row r="146" spans="4:6" s="4" customFormat="1" x14ac:dyDescent="0.25">
      <c r="E146" s="27"/>
    </row>
    <row r="147" spans="4:6" s="4" customFormat="1" x14ac:dyDescent="0.25">
      <c r="E147" s="27"/>
    </row>
    <row r="148" spans="4:6" s="4" customFormat="1" x14ac:dyDescent="0.25">
      <c r="E148" s="27"/>
    </row>
    <row r="149" spans="4:6" s="4" customFormat="1" x14ac:dyDescent="0.25">
      <c r="E149" s="27"/>
    </row>
    <row r="150" spans="4:6" s="4" customFormat="1" x14ac:dyDescent="0.25">
      <c r="E150" s="27"/>
    </row>
    <row r="151" spans="4:6" s="4" customFormat="1" x14ac:dyDescent="0.25">
      <c r="E151" s="27"/>
    </row>
    <row r="152" spans="4:6" s="4" customFormat="1" x14ac:dyDescent="0.25">
      <c r="E152" s="27"/>
    </row>
    <row r="153" spans="4:6" s="4" customFormat="1" x14ac:dyDescent="0.25">
      <c r="E153" s="27"/>
    </row>
    <row r="154" spans="4:6" s="4" customFormat="1" x14ac:dyDescent="0.25">
      <c r="E154" s="27"/>
    </row>
    <row r="155" spans="4:6" s="4" customFormat="1" x14ac:dyDescent="0.25">
      <c r="E155" s="27"/>
    </row>
    <row r="156" spans="4:6" s="4" customFormat="1" x14ac:dyDescent="0.25">
      <c r="E156" s="27"/>
    </row>
    <row r="157" spans="4:6" s="4" customFormat="1" x14ac:dyDescent="0.25">
      <c r="E157" s="27"/>
    </row>
    <row r="158" spans="4:6" s="4" customFormat="1" x14ac:dyDescent="0.25">
      <c r="E158" s="27"/>
    </row>
    <row r="159" spans="4:6" s="4" customFormat="1" x14ac:dyDescent="0.25">
      <c r="D159" s="29"/>
      <c r="E159" s="27"/>
      <c r="F159" s="31"/>
    </row>
    <row r="160" spans="4:6" s="4" customFormat="1" x14ac:dyDescent="0.25">
      <c r="E160" s="27"/>
    </row>
    <row r="161" spans="5:5" s="4" customFormat="1" x14ac:dyDescent="0.25">
      <c r="E161" s="27"/>
    </row>
    <row r="162" spans="5:5" s="4" customFormat="1" x14ac:dyDescent="0.25">
      <c r="E162" s="27"/>
    </row>
    <row r="163" spans="5:5" s="4" customFormat="1" x14ac:dyDescent="0.25">
      <c r="E163" s="27"/>
    </row>
    <row r="164" spans="5:5" s="4" customFormat="1" x14ac:dyDescent="0.25">
      <c r="E164" s="27"/>
    </row>
    <row r="165" spans="5:5" s="4" customFormat="1" x14ac:dyDescent="0.25">
      <c r="E165" s="27"/>
    </row>
    <row r="166" spans="5:5" s="4" customFormat="1" x14ac:dyDescent="0.25">
      <c r="E166" s="27"/>
    </row>
    <row r="167" spans="5:5" s="4" customFormat="1" x14ac:dyDescent="0.25">
      <c r="E167" s="27"/>
    </row>
    <row r="168" spans="5:5" s="4" customFormat="1" x14ac:dyDescent="0.25">
      <c r="E168" s="27"/>
    </row>
    <row r="169" spans="5:5" s="4" customFormat="1" x14ac:dyDescent="0.25">
      <c r="E169" s="27"/>
    </row>
    <row r="170" spans="5:5" s="4" customFormat="1" x14ac:dyDescent="0.25">
      <c r="E170" s="27"/>
    </row>
    <row r="171" spans="5:5" s="4" customFormat="1" x14ac:dyDescent="0.25">
      <c r="E171" s="27"/>
    </row>
    <row r="172" spans="5:5" s="4" customFormat="1" x14ac:dyDescent="0.25">
      <c r="E172" s="27"/>
    </row>
    <row r="173" spans="5:5" s="4" customFormat="1" x14ac:dyDescent="0.25">
      <c r="E173" s="27"/>
    </row>
    <row r="174" spans="5:5" s="4" customFormat="1" x14ac:dyDescent="0.25">
      <c r="E174" s="27"/>
    </row>
    <row r="175" spans="5:5" s="4" customFormat="1" x14ac:dyDescent="0.25">
      <c r="E175" s="27"/>
    </row>
    <row r="176" spans="5:5" s="4" customFormat="1" x14ac:dyDescent="0.25">
      <c r="E176" s="27"/>
    </row>
    <row r="177" spans="5:5" s="4" customFormat="1" x14ac:dyDescent="0.25">
      <c r="E177" s="27"/>
    </row>
    <row r="178" spans="5:5" s="4" customFormat="1" x14ac:dyDescent="0.25">
      <c r="E178" s="27"/>
    </row>
    <row r="179" spans="5:5" s="4" customFormat="1" x14ac:dyDescent="0.25">
      <c r="E179" s="27"/>
    </row>
    <row r="180" spans="5:5" s="4" customFormat="1" x14ac:dyDescent="0.25">
      <c r="E180" s="27"/>
    </row>
    <row r="181" spans="5:5" s="4" customFormat="1" x14ac:dyDescent="0.25">
      <c r="E181" s="27"/>
    </row>
    <row r="182" spans="5:5" s="4" customFormat="1" x14ac:dyDescent="0.25">
      <c r="E182" s="28"/>
    </row>
    <row r="183" spans="5:5" s="4" customFormat="1" x14ac:dyDescent="0.25">
      <c r="E183" s="27"/>
    </row>
    <row r="184" spans="5:5" s="4" customFormat="1" x14ac:dyDescent="0.25">
      <c r="E184" s="27"/>
    </row>
    <row r="185" spans="5:5" s="4" customFormat="1" x14ac:dyDescent="0.25">
      <c r="E185" s="27"/>
    </row>
    <row r="186" spans="5:5" s="4" customFormat="1" x14ac:dyDescent="0.25">
      <c r="E186" s="27"/>
    </row>
    <row r="187" spans="5:5" s="4" customFormat="1" x14ac:dyDescent="0.25">
      <c r="E187" s="27"/>
    </row>
    <row r="188" spans="5:5" s="4" customFormat="1" x14ac:dyDescent="0.25">
      <c r="E188" s="27"/>
    </row>
    <row r="189" spans="5:5" s="4" customFormat="1" x14ac:dyDescent="0.25">
      <c r="E189" s="27"/>
    </row>
    <row r="190" spans="5:5" s="4" customFormat="1" x14ac:dyDescent="0.25">
      <c r="E190" s="27"/>
    </row>
    <row r="191" spans="5:5" s="4" customFormat="1" x14ac:dyDescent="0.25">
      <c r="E191" s="27"/>
    </row>
    <row r="192" spans="5:5" s="4" customFormat="1" x14ac:dyDescent="0.25">
      <c r="E192" s="27"/>
    </row>
    <row r="193" spans="5:5" s="4" customFormat="1" x14ac:dyDescent="0.25">
      <c r="E193" s="28"/>
    </row>
    <row r="194" spans="5:5" s="4" customFormat="1" x14ac:dyDescent="0.25">
      <c r="E194" s="28"/>
    </row>
    <row r="195" spans="5:5" s="4" customFormat="1" x14ac:dyDescent="0.25">
      <c r="E195" s="28"/>
    </row>
    <row r="196" spans="5:5" s="4" customFormat="1" x14ac:dyDescent="0.25">
      <c r="E196" s="28"/>
    </row>
    <row r="197" spans="5:5" s="4" customFormat="1" x14ac:dyDescent="0.25">
      <c r="E197" s="28"/>
    </row>
    <row r="198" spans="5:5" s="4" customFormat="1" x14ac:dyDescent="0.25">
      <c r="E198" s="28"/>
    </row>
    <row r="199" spans="5:5" s="4" customFormat="1" x14ac:dyDescent="0.25">
      <c r="E199" s="28"/>
    </row>
    <row r="200" spans="5:5" s="4" customFormat="1" x14ac:dyDescent="0.25">
      <c r="E200" s="28"/>
    </row>
    <row r="201" spans="5:5" s="4" customFormat="1" x14ac:dyDescent="0.25">
      <c r="E201" s="28"/>
    </row>
    <row r="202" spans="5:5" s="4" customFormat="1" x14ac:dyDescent="0.25">
      <c r="E202" s="28"/>
    </row>
    <row r="203" spans="5:5" s="4" customFormat="1" x14ac:dyDescent="0.25">
      <c r="E203" s="27"/>
    </row>
    <row r="204" spans="5:5" s="4" customFormat="1" x14ac:dyDescent="0.25">
      <c r="E204" s="27"/>
    </row>
    <row r="205" spans="5:5" s="4" customFormat="1" x14ac:dyDescent="0.25">
      <c r="E205" s="27"/>
    </row>
    <row r="206" spans="5:5" s="4" customFormat="1" x14ac:dyDescent="0.25">
      <c r="E206" s="27"/>
    </row>
    <row r="207" spans="5:5" s="4" customFormat="1" x14ac:dyDescent="0.25">
      <c r="E207" s="28"/>
    </row>
    <row r="208" spans="5:5" s="4" customFormat="1" x14ac:dyDescent="0.25">
      <c r="E208" s="28"/>
    </row>
    <row r="209" spans="4:5" s="4" customFormat="1" x14ac:dyDescent="0.25">
      <c r="E209" s="28"/>
    </row>
    <row r="210" spans="4:5" s="4" customFormat="1" x14ac:dyDescent="0.25">
      <c r="E210" s="28"/>
    </row>
    <row r="211" spans="4:5" s="4" customFormat="1" x14ac:dyDescent="0.25">
      <c r="E211" s="28"/>
    </row>
    <row r="212" spans="4:5" s="4" customFormat="1" x14ac:dyDescent="0.25">
      <c r="E212" s="28"/>
    </row>
    <row r="213" spans="4:5" s="4" customFormat="1" x14ac:dyDescent="0.25">
      <c r="E213" s="28"/>
    </row>
    <row r="214" spans="4:5" s="4" customFormat="1" x14ac:dyDescent="0.25">
      <c r="E214" s="28"/>
    </row>
    <row r="215" spans="4:5" s="4" customFormat="1" x14ac:dyDescent="0.25">
      <c r="E215" s="28"/>
    </row>
    <row r="216" spans="4:5" s="4" customFormat="1" x14ac:dyDescent="0.25">
      <c r="E216" s="28"/>
    </row>
    <row r="217" spans="4:5" s="4" customFormat="1" x14ac:dyDescent="0.25">
      <c r="E217" s="28"/>
    </row>
    <row r="218" spans="4:5" s="4" customFormat="1" x14ac:dyDescent="0.25">
      <c r="E218" s="28"/>
    </row>
    <row r="219" spans="4:5" s="4" customFormat="1" x14ac:dyDescent="0.25">
      <c r="E219" s="28"/>
    </row>
    <row r="220" spans="4:5" s="4" customFormat="1" x14ac:dyDescent="0.25">
      <c r="E220" s="28"/>
    </row>
    <row r="221" spans="4:5" s="4" customFormat="1" x14ac:dyDescent="0.25">
      <c r="E221" s="28"/>
    </row>
    <row r="222" spans="4:5" s="4" customFormat="1" x14ac:dyDescent="0.25">
      <c r="E222" s="28"/>
    </row>
    <row r="223" spans="4:5" s="4" customFormat="1" x14ac:dyDescent="0.25">
      <c r="E223" s="28"/>
    </row>
    <row r="224" spans="4:5" s="4" customFormat="1" x14ac:dyDescent="0.25">
      <c r="D224" s="29"/>
      <c r="E224" s="28"/>
    </row>
    <row r="225" spans="5:5" s="4" customFormat="1" x14ac:dyDescent="0.25">
      <c r="E225" s="27"/>
    </row>
    <row r="226" spans="5:5" s="4" customFormat="1" x14ac:dyDescent="0.25">
      <c r="E226" s="27"/>
    </row>
    <row r="227" spans="5:5" s="4" customFormat="1" x14ac:dyDescent="0.25">
      <c r="E227" s="27"/>
    </row>
    <row r="228" spans="5:5" s="4" customFormat="1" x14ac:dyDescent="0.25">
      <c r="E228" s="27"/>
    </row>
    <row r="229" spans="5:5" s="4" customFormat="1" x14ac:dyDescent="0.25">
      <c r="E229" s="27"/>
    </row>
    <row r="230" spans="5:5" s="4" customFormat="1" x14ac:dyDescent="0.25">
      <c r="E230" s="27"/>
    </row>
    <row r="231" spans="5:5" s="4" customFormat="1" x14ac:dyDescent="0.25">
      <c r="E231" s="27"/>
    </row>
    <row r="232" spans="5:5" s="4" customFormat="1" x14ac:dyDescent="0.25">
      <c r="E232" s="27"/>
    </row>
    <row r="233" spans="5:5" s="4" customFormat="1" x14ac:dyDescent="0.25">
      <c r="E233" s="27"/>
    </row>
    <row r="234" spans="5:5" s="4" customFormat="1" x14ac:dyDescent="0.25">
      <c r="E234" s="27"/>
    </row>
    <row r="235" spans="5:5" s="4" customFormat="1" x14ac:dyDescent="0.25">
      <c r="E235" s="27"/>
    </row>
    <row r="236" spans="5:5" s="4" customFormat="1" x14ac:dyDescent="0.25">
      <c r="E236" s="27"/>
    </row>
    <row r="237" spans="5:5" s="4" customFormat="1" x14ac:dyDescent="0.25">
      <c r="E237" s="27"/>
    </row>
    <row r="238" spans="5:5" s="4" customFormat="1" x14ac:dyDescent="0.25">
      <c r="E238" s="27"/>
    </row>
    <row r="239" spans="5:5" s="4" customFormat="1" x14ac:dyDescent="0.25">
      <c r="E239" s="27"/>
    </row>
    <row r="240" spans="5:5" s="4" customFormat="1" x14ac:dyDescent="0.25">
      <c r="E240" s="27"/>
    </row>
    <row r="241" spans="4:5" s="4" customFormat="1" x14ac:dyDescent="0.25">
      <c r="E241" s="27"/>
    </row>
    <row r="242" spans="4:5" s="4" customFormat="1" x14ac:dyDescent="0.25">
      <c r="E242" s="27"/>
    </row>
    <row r="243" spans="4:5" s="4" customFormat="1" x14ac:dyDescent="0.25">
      <c r="D243" s="29"/>
      <c r="E243" s="27"/>
    </row>
    <row r="244" spans="4:5" s="4" customFormat="1" x14ac:dyDescent="0.25">
      <c r="E244" s="27"/>
    </row>
    <row r="245" spans="4:5" s="4" customFormat="1" x14ac:dyDescent="0.25">
      <c r="E245" s="27"/>
    </row>
    <row r="246" spans="4:5" s="4" customFormat="1" x14ac:dyDescent="0.25">
      <c r="E246" s="27"/>
    </row>
    <row r="247" spans="4:5" s="4" customFormat="1" x14ac:dyDescent="0.25">
      <c r="E247" s="27"/>
    </row>
    <row r="248" spans="4:5" s="4" customFormat="1" x14ac:dyDescent="0.25">
      <c r="E248" s="28"/>
    </row>
    <row r="249" spans="4:5" s="4" customFormat="1" x14ac:dyDescent="0.25">
      <c r="E249" s="27"/>
    </row>
    <row r="250" spans="4:5" s="4" customFormat="1" x14ac:dyDescent="0.25">
      <c r="E250" s="27"/>
    </row>
    <row r="251" spans="4:5" s="4" customFormat="1" x14ac:dyDescent="0.25">
      <c r="E251" s="28"/>
    </row>
    <row r="252" spans="4:5" s="4" customFormat="1" x14ac:dyDescent="0.25">
      <c r="E252" s="28"/>
    </row>
    <row r="253" spans="4:5" s="4" customFormat="1" x14ac:dyDescent="0.25">
      <c r="D253" s="29"/>
      <c r="E253" s="28"/>
    </row>
    <row r="254" spans="4:5" s="4" customFormat="1" x14ac:dyDescent="0.25">
      <c r="E254" s="27"/>
    </row>
    <row r="255" spans="4:5" s="4" customFormat="1" x14ac:dyDescent="0.25">
      <c r="E255" s="27"/>
    </row>
    <row r="256" spans="4:5" s="4" customFormat="1" x14ac:dyDescent="0.25">
      <c r="E256" s="27"/>
    </row>
    <row r="257" spans="4:5" s="4" customFormat="1" x14ac:dyDescent="0.25">
      <c r="E257" s="27"/>
    </row>
    <row r="258" spans="4:5" s="4" customFormat="1" x14ac:dyDescent="0.25">
      <c r="E258" s="27"/>
    </row>
    <row r="259" spans="4:5" s="4" customFormat="1" x14ac:dyDescent="0.25">
      <c r="E259" s="27"/>
    </row>
    <row r="260" spans="4:5" s="4" customFormat="1" x14ac:dyDescent="0.25">
      <c r="D260" s="29"/>
      <c r="E260" s="27"/>
    </row>
    <row r="261" spans="4:5" s="4" customFormat="1" x14ac:dyDescent="0.25">
      <c r="E261" s="27"/>
    </row>
    <row r="262" spans="4:5" s="4" customFormat="1" x14ac:dyDescent="0.25">
      <c r="D262" s="31"/>
      <c r="E262" s="27"/>
    </row>
    <row r="263" spans="4:5" s="4" customFormat="1" x14ac:dyDescent="0.25">
      <c r="D263" s="31"/>
      <c r="E263" s="28"/>
    </row>
    <row r="264" spans="4:5" s="4" customFormat="1" x14ac:dyDescent="0.25">
      <c r="D264" s="31"/>
      <c r="E264" s="27"/>
    </row>
    <row r="265" spans="4:5" s="4" customFormat="1" x14ac:dyDescent="0.25">
      <c r="D265" s="31"/>
      <c r="E265" s="28"/>
    </row>
    <row r="266" spans="4:5" s="4" customFormat="1" x14ac:dyDescent="0.25">
      <c r="D266" s="31"/>
      <c r="E266" s="28"/>
    </row>
    <row r="267" spans="4:5" s="4" customFormat="1" x14ac:dyDescent="0.25">
      <c r="D267" s="31"/>
      <c r="E267" s="28"/>
    </row>
    <row r="268" spans="4:5" s="4" customFormat="1" x14ac:dyDescent="0.25">
      <c r="D268" s="31"/>
      <c r="E268" s="27"/>
    </row>
    <row r="269" spans="4:5" s="4" customFormat="1" x14ac:dyDescent="0.25">
      <c r="D269" s="31"/>
      <c r="E269" s="27"/>
    </row>
    <row r="270" spans="4:5" s="4" customFormat="1" x14ac:dyDescent="0.25">
      <c r="D270" s="31"/>
      <c r="E270" s="27"/>
    </row>
    <row r="271" spans="4:5" s="4" customFormat="1" x14ac:dyDescent="0.25">
      <c r="D271" s="29"/>
      <c r="E271" s="28"/>
    </row>
    <row r="272" spans="4:5" s="4" customFormat="1" x14ac:dyDescent="0.25">
      <c r="E272" s="27"/>
    </row>
    <row r="273" spans="4:5" s="4" customFormat="1" x14ac:dyDescent="0.25">
      <c r="E273" s="27"/>
    </row>
    <row r="274" spans="4:5" s="4" customFormat="1" x14ac:dyDescent="0.25">
      <c r="E274" s="28"/>
    </row>
    <row r="275" spans="4:5" s="4" customFormat="1" x14ac:dyDescent="0.25">
      <c r="E275" s="27"/>
    </row>
    <row r="276" spans="4:5" s="4" customFormat="1" x14ac:dyDescent="0.25">
      <c r="E276" s="27"/>
    </row>
    <row r="277" spans="4:5" s="4" customFormat="1" x14ac:dyDescent="0.25">
      <c r="E277" s="27"/>
    </row>
    <row r="278" spans="4:5" s="4" customFormat="1" x14ac:dyDescent="0.25">
      <c r="D278" s="29"/>
      <c r="E278" s="28"/>
    </row>
    <row r="279" spans="4:5" s="4" customFormat="1" x14ac:dyDescent="0.25">
      <c r="E279" s="27"/>
    </row>
    <row r="280" spans="4:5" s="4" customFormat="1" x14ac:dyDescent="0.25">
      <c r="E280" s="27"/>
    </row>
    <row r="281" spans="4:5" s="4" customFormat="1" x14ac:dyDescent="0.25">
      <c r="E281" s="27"/>
    </row>
    <row r="282" spans="4:5" s="4" customFormat="1" x14ac:dyDescent="0.25">
      <c r="E282" s="27"/>
    </row>
    <row r="283" spans="4:5" s="4" customFormat="1" x14ac:dyDescent="0.25">
      <c r="E283" s="27"/>
    </row>
    <row r="284" spans="4:5" s="4" customFormat="1" x14ac:dyDescent="0.25">
      <c r="E284" s="27"/>
    </row>
    <row r="285" spans="4:5" s="4" customFormat="1" x14ac:dyDescent="0.25">
      <c r="E285" s="27"/>
    </row>
    <row r="286" spans="4:5" s="4" customFormat="1" x14ac:dyDescent="0.25">
      <c r="E286" s="27"/>
    </row>
    <row r="287" spans="4:5" s="4" customFormat="1" x14ac:dyDescent="0.25">
      <c r="E287" s="27"/>
    </row>
    <row r="288" spans="4:5" s="4" customFormat="1" x14ac:dyDescent="0.25">
      <c r="E288" s="27"/>
    </row>
    <row r="289" spans="5:5" s="4" customFormat="1" x14ac:dyDescent="0.25">
      <c r="E289" s="27"/>
    </row>
    <row r="290" spans="5:5" s="4" customFormat="1" x14ac:dyDescent="0.25">
      <c r="E290" s="27"/>
    </row>
    <row r="291" spans="5:5" s="4" customFormat="1" x14ac:dyDescent="0.25">
      <c r="E291" s="27"/>
    </row>
    <row r="292" spans="5:5" s="4" customFormat="1" x14ac:dyDescent="0.25">
      <c r="E292" s="27"/>
    </row>
    <row r="293" spans="5:5" s="4" customFormat="1" x14ac:dyDescent="0.25">
      <c r="E293" s="27"/>
    </row>
    <row r="294" spans="5:5" s="4" customFormat="1" x14ac:dyDescent="0.25">
      <c r="E294" s="27"/>
    </row>
    <row r="295" spans="5:5" s="4" customFormat="1" x14ac:dyDescent="0.25">
      <c r="E295" s="27"/>
    </row>
    <row r="296" spans="5:5" s="4" customFormat="1" x14ac:dyDescent="0.25">
      <c r="E296" s="27"/>
    </row>
    <row r="297" spans="5:5" s="4" customFormat="1" x14ac:dyDescent="0.25">
      <c r="E297" s="27"/>
    </row>
    <row r="298" spans="5:5" s="4" customFormat="1" x14ac:dyDescent="0.25">
      <c r="E298" s="27"/>
    </row>
    <row r="299" spans="5:5" s="4" customFormat="1" x14ac:dyDescent="0.25">
      <c r="E299" s="27"/>
    </row>
    <row r="300" spans="5:5" s="4" customFormat="1" x14ac:dyDescent="0.25">
      <c r="E300" s="27"/>
    </row>
    <row r="301" spans="5:5" s="4" customFormat="1" x14ac:dyDescent="0.25">
      <c r="E301" s="27"/>
    </row>
    <row r="302" spans="5:5" s="4" customFormat="1" x14ac:dyDescent="0.25">
      <c r="E302" s="27"/>
    </row>
    <row r="303" spans="5:5" s="4" customFormat="1" x14ac:dyDescent="0.25">
      <c r="E303" s="27"/>
    </row>
    <row r="304" spans="5:5" s="4" customFormat="1" x14ac:dyDescent="0.25">
      <c r="E304" s="27"/>
    </row>
    <row r="305" spans="5:5" s="4" customFormat="1" x14ac:dyDescent="0.25">
      <c r="E305" s="27"/>
    </row>
    <row r="306" spans="5:5" s="4" customFormat="1" x14ac:dyDescent="0.25">
      <c r="E306" s="27"/>
    </row>
    <row r="307" spans="5:5" s="4" customFormat="1" x14ac:dyDescent="0.25">
      <c r="E307" s="27"/>
    </row>
    <row r="308" spans="5:5" s="4" customFormat="1" x14ac:dyDescent="0.25">
      <c r="E308" s="27"/>
    </row>
    <row r="309" spans="5:5" s="4" customFormat="1" x14ac:dyDescent="0.25">
      <c r="E309" s="27"/>
    </row>
    <row r="310" spans="5:5" s="4" customFormat="1" x14ac:dyDescent="0.25">
      <c r="E310" s="27"/>
    </row>
    <row r="311" spans="5:5" s="4" customFormat="1" x14ac:dyDescent="0.25">
      <c r="E311" s="27"/>
    </row>
    <row r="312" spans="5:5" s="4" customFormat="1" x14ac:dyDescent="0.25">
      <c r="E312" s="27"/>
    </row>
    <row r="313" spans="5:5" s="4" customFormat="1" x14ac:dyDescent="0.25">
      <c r="E313" s="27"/>
    </row>
    <row r="314" spans="5:5" s="4" customFormat="1" x14ac:dyDescent="0.25">
      <c r="E314" s="27"/>
    </row>
    <row r="315" spans="5:5" s="4" customFormat="1" x14ac:dyDescent="0.25">
      <c r="E315" s="27"/>
    </row>
    <row r="316" spans="5:5" s="4" customFormat="1" x14ac:dyDescent="0.25">
      <c r="E316" s="27"/>
    </row>
    <row r="317" spans="5:5" s="4" customFormat="1" x14ac:dyDescent="0.25">
      <c r="E317" s="27"/>
    </row>
    <row r="318" spans="5:5" s="4" customFormat="1" x14ac:dyDescent="0.25">
      <c r="E318" s="27"/>
    </row>
    <row r="319" spans="5:5" s="4" customFormat="1" x14ac:dyDescent="0.25">
      <c r="E319" s="27"/>
    </row>
    <row r="320" spans="5:5" s="4" customFormat="1" x14ac:dyDescent="0.25">
      <c r="E320" s="27"/>
    </row>
    <row r="321" spans="2:5" s="4" customFormat="1" x14ac:dyDescent="0.25">
      <c r="E321" s="27"/>
    </row>
    <row r="322" spans="2:5" s="4" customFormat="1" x14ac:dyDescent="0.25">
      <c r="E322" s="27"/>
    </row>
    <row r="323" spans="2:5" s="4" customFormat="1" x14ac:dyDescent="0.25">
      <c r="E323" s="27"/>
    </row>
    <row r="324" spans="2:5" s="4" customFormat="1" x14ac:dyDescent="0.25">
      <c r="E324" s="27"/>
    </row>
    <row r="325" spans="2:5" s="4" customFormat="1" x14ac:dyDescent="0.25">
      <c r="E325" s="27"/>
    </row>
    <row r="326" spans="2:5" s="4" customFormat="1" x14ac:dyDescent="0.25">
      <c r="E326" s="27"/>
    </row>
    <row r="327" spans="2:5" s="4" customFormat="1" x14ac:dyDescent="0.25">
      <c r="E327" s="27"/>
    </row>
    <row r="328" spans="2:5" s="4" customFormat="1" x14ac:dyDescent="0.25">
      <c r="E328" s="27"/>
    </row>
    <row r="329" spans="2:5" s="4" customFormat="1" x14ac:dyDescent="0.25">
      <c r="E329" s="27"/>
    </row>
    <row r="330" spans="2:5" s="4" customFormat="1" x14ac:dyDescent="0.25">
      <c r="E330" s="27"/>
    </row>
    <row r="331" spans="2:5" s="4" customFormat="1" x14ac:dyDescent="0.25">
      <c r="E331" s="27"/>
    </row>
    <row r="332" spans="2:5" s="4" customFormat="1" x14ac:dyDescent="0.25">
      <c r="E332" s="27"/>
    </row>
    <row r="333" spans="2:5" s="4" customFormat="1" x14ac:dyDescent="0.25">
      <c r="E333" s="27"/>
    </row>
    <row r="334" spans="2:5" s="4" customFormat="1" x14ac:dyDescent="0.25">
      <c r="D334" s="29"/>
      <c r="E334" s="27"/>
    </row>
    <row r="335" spans="2:5" x14ac:dyDescent="0.25">
      <c r="B335" s="3"/>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6"/>
  <sheetViews>
    <sheetView workbookViewId="0">
      <selection activeCell="A170" sqref="A170"/>
    </sheetView>
  </sheetViews>
  <sheetFormatPr defaultRowHeight="15" x14ac:dyDescent="0.25"/>
  <cols>
    <col min="1" max="1" width="9.140625" style="62"/>
  </cols>
  <sheetData>
    <row r="1" spans="1:1" x14ac:dyDescent="0.25">
      <c r="A1" s="61" t="s">
        <v>178</v>
      </c>
    </row>
    <row r="3" spans="1:1" x14ac:dyDescent="0.25">
      <c r="A3" s="58" t="s">
        <v>179</v>
      </c>
    </row>
    <row r="4" spans="1:1" x14ac:dyDescent="0.25">
      <c r="A4" s="58"/>
    </row>
    <row r="5" spans="1:1" x14ac:dyDescent="0.25">
      <c r="A5" s="58" t="s">
        <v>180</v>
      </c>
    </row>
    <row r="6" spans="1:1" x14ac:dyDescent="0.25">
      <c r="A6" s="58"/>
    </row>
    <row r="7" spans="1:1" x14ac:dyDescent="0.25">
      <c r="A7" s="58" t="s">
        <v>181</v>
      </c>
    </row>
    <row r="8" spans="1:1" x14ac:dyDescent="0.25">
      <c r="A8" s="58"/>
    </row>
    <row r="9" spans="1:1" x14ac:dyDescent="0.25">
      <c r="A9" s="57" t="s">
        <v>182</v>
      </c>
    </row>
    <row r="10" spans="1:1" x14ac:dyDescent="0.25">
      <c r="A10" s="58"/>
    </row>
    <row r="11" spans="1:1" x14ac:dyDescent="0.25">
      <c r="A11" s="58" t="s">
        <v>183</v>
      </c>
    </row>
    <row r="12" spans="1:1" x14ac:dyDescent="0.25">
      <c r="A12" s="58"/>
    </row>
    <row r="13" spans="1:1" x14ac:dyDescent="0.25">
      <c r="A13" s="58" t="s">
        <v>184</v>
      </c>
    </row>
    <row r="14" spans="1:1" x14ac:dyDescent="0.25">
      <c r="A14" s="58"/>
    </row>
    <row r="15" spans="1:1" x14ac:dyDescent="0.25">
      <c r="A15" s="58" t="s">
        <v>185</v>
      </c>
    </row>
    <row r="16" spans="1:1" x14ac:dyDescent="0.25">
      <c r="A16" s="58"/>
    </row>
    <row r="17" spans="1:1" x14ac:dyDescent="0.25">
      <c r="A17" s="58" t="s">
        <v>186</v>
      </c>
    </row>
    <row r="18" spans="1:1" x14ac:dyDescent="0.25">
      <c r="A18" s="58"/>
    </row>
    <row r="19" spans="1:1" x14ac:dyDescent="0.25">
      <c r="A19" s="58" t="s">
        <v>187</v>
      </c>
    </row>
    <row r="20" spans="1:1" x14ac:dyDescent="0.25">
      <c r="A20" s="58"/>
    </row>
    <row r="21" spans="1:1" x14ac:dyDescent="0.25">
      <c r="A21" s="57" t="s">
        <v>188</v>
      </c>
    </row>
    <row r="22" spans="1:1" x14ac:dyDescent="0.25">
      <c r="A22" s="58"/>
    </row>
    <row r="23" spans="1:1" x14ac:dyDescent="0.25">
      <c r="A23" s="58" t="s">
        <v>189</v>
      </c>
    </row>
    <row r="24" spans="1:1" x14ac:dyDescent="0.25">
      <c r="A24" s="58"/>
    </row>
    <row r="25" spans="1:1" x14ac:dyDescent="0.25">
      <c r="A25" s="58" t="s">
        <v>190</v>
      </c>
    </row>
    <row r="26" spans="1:1" x14ac:dyDescent="0.25">
      <c r="A26" s="58"/>
    </row>
    <row r="27" spans="1:1" x14ac:dyDescent="0.25">
      <c r="A27" s="58" t="s">
        <v>191</v>
      </c>
    </row>
    <row r="28" spans="1:1" x14ac:dyDescent="0.25">
      <c r="A28" s="58"/>
    </row>
    <row r="29" spans="1:1" x14ac:dyDescent="0.25">
      <c r="A29" s="58" t="s">
        <v>192</v>
      </c>
    </row>
    <row r="30" spans="1:1" x14ac:dyDescent="0.25">
      <c r="A30" s="58"/>
    </row>
    <row r="31" spans="1:1" x14ac:dyDescent="0.25">
      <c r="A31" s="58" t="s">
        <v>193</v>
      </c>
    </row>
    <row r="32" spans="1:1" x14ac:dyDescent="0.25">
      <c r="A32" s="58"/>
    </row>
    <row r="33" spans="1:1" x14ac:dyDescent="0.25">
      <c r="A33" s="58" t="s">
        <v>194</v>
      </c>
    </row>
    <row r="34" spans="1:1" x14ac:dyDescent="0.25">
      <c r="A34" s="58"/>
    </row>
    <row r="35" spans="1:1" x14ac:dyDescent="0.25">
      <c r="A35" s="58" t="s">
        <v>195</v>
      </c>
    </row>
    <row r="36" spans="1:1" x14ac:dyDescent="0.25">
      <c r="A36" s="58"/>
    </row>
    <row r="37" spans="1:1" x14ac:dyDescent="0.25">
      <c r="A37" s="58" t="s">
        <v>196</v>
      </c>
    </row>
    <row r="38" spans="1:1" x14ac:dyDescent="0.25">
      <c r="A38" s="58"/>
    </row>
    <row r="39" spans="1:1" x14ac:dyDescent="0.25">
      <c r="A39" s="58" t="s">
        <v>197</v>
      </c>
    </row>
    <row r="40" spans="1:1" x14ac:dyDescent="0.25">
      <c r="A40" s="58"/>
    </row>
    <row r="41" spans="1:1" x14ac:dyDescent="0.25">
      <c r="A41" s="58" t="s">
        <v>198</v>
      </c>
    </row>
    <row r="42" spans="1:1" x14ac:dyDescent="0.25">
      <c r="A42" s="58"/>
    </row>
    <row r="43" spans="1:1" x14ac:dyDescent="0.25">
      <c r="A43" s="57" t="s">
        <v>199</v>
      </c>
    </row>
    <row r="44" spans="1:1" x14ac:dyDescent="0.25">
      <c r="A44" s="58"/>
    </row>
    <row r="45" spans="1:1" x14ac:dyDescent="0.25">
      <c r="A45" s="57" t="s">
        <v>200</v>
      </c>
    </row>
    <row r="46" spans="1:1" x14ac:dyDescent="0.25">
      <c r="A46" s="58"/>
    </row>
    <row r="47" spans="1:1" x14ac:dyDescent="0.25">
      <c r="A47" s="58" t="s">
        <v>201</v>
      </c>
    </row>
    <row r="48" spans="1:1" x14ac:dyDescent="0.25">
      <c r="A48" s="59"/>
    </row>
    <row r="49" spans="1:1" x14ac:dyDescent="0.25">
      <c r="A49" s="58" t="s">
        <v>202</v>
      </c>
    </row>
    <row r="50" spans="1:1" x14ac:dyDescent="0.25">
      <c r="A50" s="59"/>
    </row>
    <row r="51" spans="1:1" x14ac:dyDescent="0.25">
      <c r="A51" s="60" t="s">
        <v>203</v>
      </c>
    </row>
    <row r="52" spans="1:1" x14ac:dyDescent="0.25">
      <c r="A52" s="59"/>
    </row>
    <row r="53" spans="1:1" x14ac:dyDescent="0.25">
      <c r="A53" s="57" t="s">
        <v>204</v>
      </c>
    </row>
    <row r="54" spans="1:1" x14ac:dyDescent="0.25">
      <c r="A54" s="59"/>
    </row>
    <row r="55" spans="1:1" x14ac:dyDescent="0.25">
      <c r="A55" s="57" t="s">
        <v>205</v>
      </c>
    </row>
    <row r="56" spans="1:1" x14ac:dyDescent="0.25">
      <c r="A56" s="58"/>
    </row>
    <row r="57" spans="1:1" x14ac:dyDescent="0.25">
      <c r="A57" s="58" t="s">
        <v>206</v>
      </c>
    </row>
    <row r="58" spans="1:1" x14ac:dyDescent="0.25">
      <c r="A58" s="58"/>
    </row>
    <row r="59" spans="1:1" x14ac:dyDescent="0.25">
      <c r="A59" s="58" t="s">
        <v>207</v>
      </c>
    </row>
    <row r="60" spans="1:1" x14ac:dyDescent="0.25">
      <c r="A60" s="58"/>
    </row>
    <row r="61" spans="1:1" x14ac:dyDescent="0.25">
      <c r="A61" s="58" t="s">
        <v>208</v>
      </c>
    </row>
    <row r="62" spans="1:1" x14ac:dyDescent="0.25">
      <c r="A62" s="58"/>
    </row>
    <row r="63" spans="1:1" x14ac:dyDescent="0.25">
      <c r="A63" s="58" t="s">
        <v>209</v>
      </c>
    </row>
    <row r="64" spans="1:1" x14ac:dyDescent="0.25">
      <c r="A64" s="58"/>
    </row>
    <row r="65" spans="1:1" x14ac:dyDescent="0.25">
      <c r="A65" s="58" t="s">
        <v>210</v>
      </c>
    </row>
    <row r="66" spans="1:1" x14ac:dyDescent="0.25">
      <c r="A66" s="58"/>
    </row>
    <row r="67" spans="1:1" x14ac:dyDescent="0.25">
      <c r="A67" s="58" t="s">
        <v>211</v>
      </c>
    </row>
    <row r="68" spans="1:1" x14ac:dyDescent="0.25">
      <c r="A68" s="58"/>
    </row>
    <row r="69" spans="1:1" x14ac:dyDescent="0.25">
      <c r="A69" s="58" t="s">
        <v>212</v>
      </c>
    </row>
    <row r="70" spans="1:1" x14ac:dyDescent="0.25">
      <c r="A70" s="58"/>
    </row>
    <row r="71" spans="1:1" x14ac:dyDescent="0.25">
      <c r="A71" s="58" t="s">
        <v>213</v>
      </c>
    </row>
    <row r="72" spans="1:1" x14ac:dyDescent="0.25">
      <c r="A72" s="58"/>
    </row>
    <row r="73" spans="1:1" x14ac:dyDescent="0.25">
      <c r="A73" s="58" t="s">
        <v>214</v>
      </c>
    </row>
    <row r="74" spans="1:1" x14ac:dyDescent="0.25">
      <c r="A74" s="58"/>
    </row>
    <row r="75" spans="1:1" x14ac:dyDescent="0.25">
      <c r="A75" s="58" t="s">
        <v>215</v>
      </c>
    </row>
    <row r="76" spans="1:1" x14ac:dyDescent="0.25">
      <c r="A76" s="58"/>
    </row>
    <row r="77" spans="1:1" x14ac:dyDescent="0.25">
      <c r="A77" s="58" t="s">
        <v>216</v>
      </c>
    </row>
    <row r="78" spans="1:1" x14ac:dyDescent="0.25">
      <c r="A78" s="58"/>
    </row>
    <row r="79" spans="1:1" x14ac:dyDescent="0.25">
      <c r="A79" s="58" t="s">
        <v>217</v>
      </c>
    </row>
    <row r="80" spans="1:1" x14ac:dyDescent="0.25">
      <c r="A80" s="58"/>
    </row>
    <row r="81" spans="1:1" x14ac:dyDescent="0.25">
      <c r="A81" s="57" t="s">
        <v>218</v>
      </c>
    </row>
    <row r="82" spans="1:1" x14ac:dyDescent="0.25">
      <c r="A82" s="58"/>
    </row>
    <row r="83" spans="1:1" x14ac:dyDescent="0.25">
      <c r="A83" s="57" t="s">
        <v>219</v>
      </c>
    </row>
    <row r="84" spans="1:1" x14ac:dyDescent="0.25">
      <c r="A84" s="58"/>
    </row>
    <row r="85" spans="1:1" x14ac:dyDescent="0.25">
      <c r="A85" s="57" t="s">
        <v>220</v>
      </c>
    </row>
    <row r="86" spans="1:1" x14ac:dyDescent="0.25">
      <c r="A86" s="58"/>
    </row>
    <row r="87" spans="1:1" x14ac:dyDescent="0.25">
      <c r="A87" s="58" t="s">
        <v>221</v>
      </c>
    </row>
    <row r="88" spans="1:1" x14ac:dyDescent="0.25">
      <c r="A88" s="58"/>
    </row>
    <row r="89" spans="1:1" x14ac:dyDescent="0.25">
      <c r="A89" s="58" t="s">
        <v>222</v>
      </c>
    </row>
    <row r="90" spans="1:1" x14ac:dyDescent="0.25">
      <c r="A90" s="58"/>
    </row>
    <row r="91" spans="1:1" x14ac:dyDescent="0.25">
      <c r="A91" s="57" t="s">
        <v>223</v>
      </c>
    </row>
    <row r="92" spans="1:1" x14ac:dyDescent="0.25">
      <c r="A92" s="58"/>
    </row>
    <row r="93" spans="1:1" x14ac:dyDescent="0.25">
      <c r="A93" s="58" t="s">
        <v>224</v>
      </c>
    </row>
    <row r="94" spans="1:1" x14ac:dyDescent="0.25">
      <c r="A94" s="58"/>
    </row>
    <row r="95" spans="1:1" x14ac:dyDescent="0.25">
      <c r="A95" s="58" t="s">
        <v>225</v>
      </c>
    </row>
    <row r="96" spans="1:1" x14ac:dyDescent="0.25">
      <c r="A96" s="58"/>
    </row>
    <row r="97" spans="1:1" x14ac:dyDescent="0.25">
      <c r="A97" s="58" t="s">
        <v>226</v>
      </c>
    </row>
    <row r="98" spans="1:1" x14ac:dyDescent="0.25">
      <c r="A98" s="58"/>
    </row>
    <row r="99" spans="1:1" x14ac:dyDescent="0.25">
      <c r="A99" s="58" t="s">
        <v>227</v>
      </c>
    </row>
    <row r="100" spans="1:1" x14ac:dyDescent="0.25">
      <c r="A100" s="58"/>
    </row>
    <row r="101" spans="1:1" x14ac:dyDescent="0.25">
      <c r="A101" s="57" t="s">
        <v>228</v>
      </c>
    </row>
    <row r="102" spans="1:1" x14ac:dyDescent="0.25">
      <c r="A102" s="58"/>
    </row>
    <row r="103" spans="1:1" x14ac:dyDescent="0.25">
      <c r="A103" s="58" t="s">
        <v>229</v>
      </c>
    </row>
    <row r="104" spans="1:1" x14ac:dyDescent="0.25">
      <c r="A104" s="58"/>
    </row>
    <row r="105" spans="1:1" x14ac:dyDescent="0.25">
      <c r="A105" s="58" t="s">
        <v>230</v>
      </c>
    </row>
    <row r="106" spans="1:1" x14ac:dyDescent="0.25">
      <c r="A106" s="58"/>
    </row>
    <row r="107" spans="1:1" x14ac:dyDescent="0.25">
      <c r="A107" s="58" t="s">
        <v>231</v>
      </c>
    </row>
    <row r="108" spans="1:1" x14ac:dyDescent="0.25">
      <c r="A108" s="58"/>
    </row>
    <row r="109" spans="1:1" x14ac:dyDescent="0.25">
      <c r="A109" s="58" t="s">
        <v>232</v>
      </c>
    </row>
    <row r="110" spans="1:1" x14ac:dyDescent="0.25">
      <c r="A110" s="58"/>
    </row>
    <row r="111" spans="1:1" x14ac:dyDescent="0.25">
      <c r="A111" s="58" t="s">
        <v>233</v>
      </c>
    </row>
    <row r="112" spans="1:1" x14ac:dyDescent="0.25">
      <c r="A112" s="58"/>
    </row>
    <row r="113" spans="1:1" x14ac:dyDescent="0.25">
      <c r="A113" s="58" t="s">
        <v>234</v>
      </c>
    </row>
    <row r="114" spans="1:1" x14ac:dyDescent="0.25">
      <c r="A114" s="58"/>
    </row>
    <row r="115" spans="1:1" x14ac:dyDescent="0.25">
      <c r="A115" s="58" t="s">
        <v>235</v>
      </c>
    </row>
    <row r="116" spans="1:1" x14ac:dyDescent="0.25">
      <c r="A116" s="58"/>
    </row>
    <row r="117" spans="1:1" x14ac:dyDescent="0.25">
      <c r="A117" s="58" t="s">
        <v>236</v>
      </c>
    </row>
    <row r="118" spans="1:1" x14ac:dyDescent="0.25">
      <c r="A118" s="58"/>
    </row>
    <row r="119" spans="1:1" x14ac:dyDescent="0.25">
      <c r="A119" s="58" t="s">
        <v>237</v>
      </c>
    </row>
    <row r="120" spans="1:1" x14ac:dyDescent="0.25">
      <c r="A120" s="58" t="s">
        <v>238</v>
      </c>
    </row>
    <row r="121" spans="1:1" x14ac:dyDescent="0.25">
      <c r="A121" s="58" t="s">
        <v>239</v>
      </c>
    </row>
    <row r="122" spans="1:1" x14ac:dyDescent="0.25">
      <c r="A122" s="58"/>
    </row>
    <row r="123" spans="1:1" x14ac:dyDescent="0.25">
      <c r="A123" s="57" t="s">
        <v>240</v>
      </c>
    </row>
    <row r="124" spans="1:1" x14ac:dyDescent="0.25">
      <c r="A124" s="58"/>
    </row>
    <row r="125" spans="1:1" x14ac:dyDescent="0.25">
      <c r="A125" s="58" t="s">
        <v>241</v>
      </c>
    </row>
    <row r="126" spans="1:1" x14ac:dyDescent="0.25">
      <c r="A126" s="58"/>
    </row>
    <row r="127" spans="1:1" x14ac:dyDescent="0.25">
      <c r="A127" s="58" t="s">
        <v>242</v>
      </c>
    </row>
    <row r="128" spans="1:1" x14ac:dyDescent="0.25">
      <c r="A128" s="58"/>
    </row>
    <row r="129" spans="1:1" x14ac:dyDescent="0.25">
      <c r="A129" s="58" t="s">
        <v>243</v>
      </c>
    </row>
    <row r="130" spans="1:1" x14ac:dyDescent="0.25">
      <c r="A130" s="58"/>
    </row>
    <row r="131" spans="1:1" x14ac:dyDescent="0.25">
      <c r="A131" s="58" t="s">
        <v>244</v>
      </c>
    </row>
    <row r="132" spans="1:1" x14ac:dyDescent="0.25">
      <c r="A132" s="58"/>
    </row>
    <row r="133" spans="1:1" x14ac:dyDescent="0.25">
      <c r="A133" s="58" t="s">
        <v>245</v>
      </c>
    </row>
    <row r="134" spans="1:1" x14ac:dyDescent="0.25">
      <c r="A134" s="58" t="s">
        <v>246</v>
      </c>
    </row>
    <row r="135" spans="1:1" x14ac:dyDescent="0.25">
      <c r="A135" s="57" t="s">
        <v>247</v>
      </c>
    </row>
    <row r="136" spans="1:1" x14ac:dyDescent="0.25">
      <c r="A136" s="58"/>
    </row>
    <row r="137" spans="1:1" x14ac:dyDescent="0.25">
      <c r="A137" s="58" t="s">
        <v>248</v>
      </c>
    </row>
    <row r="138" spans="1:1" x14ac:dyDescent="0.25">
      <c r="A138" s="58"/>
    </row>
    <row r="139" spans="1:1" x14ac:dyDescent="0.25">
      <c r="A139" s="58" t="s">
        <v>249</v>
      </c>
    </row>
    <row r="140" spans="1:1" x14ac:dyDescent="0.25">
      <c r="A140" s="58"/>
    </row>
    <row r="141" spans="1:1" x14ac:dyDescent="0.25">
      <c r="A141" s="58" t="s">
        <v>250</v>
      </c>
    </row>
    <row r="142" spans="1:1" x14ac:dyDescent="0.25">
      <c r="A142" s="58"/>
    </row>
    <row r="143" spans="1:1" x14ac:dyDescent="0.25">
      <c r="A143" s="58" t="s">
        <v>251</v>
      </c>
    </row>
    <row r="144" spans="1:1" x14ac:dyDescent="0.25">
      <c r="A144" s="58"/>
    </row>
    <row r="145" spans="1:1" x14ac:dyDescent="0.25">
      <c r="A145" s="58" t="s">
        <v>252</v>
      </c>
    </row>
    <row r="146" spans="1:1" x14ac:dyDescent="0.25">
      <c r="A146" s="58"/>
    </row>
    <row r="147" spans="1:1" x14ac:dyDescent="0.25">
      <c r="A147" s="58" t="s">
        <v>253</v>
      </c>
    </row>
    <row r="148" spans="1:1" x14ac:dyDescent="0.25">
      <c r="A148" s="58"/>
    </row>
    <row r="149" spans="1:1" x14ac:dyDescent="0.25">
      <c r="A149" s="57" t="s">
        <v>254</v>
      </c>
    </row>
    <row r="150" spans="1:1" x14ac:dyDescent="0.25">
      <c r="A150" s="58"/>
    </row>
    <row r="151" spans="1:1" x14ac:dyDescent="0.25">
      <c r="A151" s="58" t="s">
        <v>255</v>
      </c>
    </row>
    <row r="152" spans="1:1" x14ac:dyDescent="0.25">
      <c r="A152" s="58"/>
    </row>
    <row r="153" spans="1:1" x14ac:dyDescent="0.25">
      <c r="A153" s="57" t="s">
        <v>256</v>
      </c>
    </row>
    <row r="154" spans="1:1" x14ac:dyDescent="0.25">
      <c r="A154" s="58"/>
    </row>
    <row r="155" spans="1:1" x14ac:dyDescent="0.25">
      <c r="A155" s="58" t="s">
        <v>257</v>
      </c>
    </row>
    <row r="156" spans="1:1" x14ac:dyDescent="0.25">
      <c r="A156" s="58"/>
    </row>
    <row r="157" spans="1:1" x14ac:dyDescent="0.25">
      <c r="A157" s="58" t="s">
        <v>258</v>
      </c>
    </row>
    <row r="158" spans="1:1" x14ac:dyDescent="0.25">
      <c r="A158" s="58"/>
    </row>
    <row r="159" spans="1:1" x14ac:dyDescent="0.25">
      <c r="A159" s="58" t="s">
        <v>259</v>
      </c>
    </row>
    <row r="160" spans="1:1" x14ac:dyDescent="0.25">
      <c r="A160" s="58"/>
    </row>
    <row r="161" spans="1:1" x14ac:dyDescent="0.25">
      <c r="A161" s="58" t="s">
        <v>260</v>
      </c>
    </row>
    <row r="162" spans="1:1" x14ac:dyDescent="0.25">
      <c r="A162" s="58"/>
    </row>
    <row r="163" spans="1:1" x14ac:dyDescent="0.25">
      <c r="A163" s="58" t="s">
        <v>261</v>
      </c>
    </row>
    <row r="164" spans="1:1" x14ac:dyDescent="0.25">
      <c r="A164" s="58" t="s">
        <v>238</v>
      </c>
    </row>
    <row r="165" spans="1:1" x14ac:dyDescent="0.25">
      <c r="A165" s="58" t="s">
        <v>262</v>
      </c>
    </row>
    <row r="166" spans="1:1" x14ac:dyDescent="0.25">
      <c r="A166" s="58"/>
    </row>
    <row r="167" spans="1:1" x14ac:dyDescent="0.25">
      <c r="A167" s="58" t="s">
        <v>263</v>
      </c>
    </row>
    <row r="168" spans="1:1" x14ac:dyDescent="0.25">
      <c r="A168" s="58"/>
    </row>
    <row r="169" spans="1:1" s="25" customFormat="1" x14ac:dyDescent="0.25">
      <c r="A169" s="58" t="s">
        <v>283</v>
      </c>
    </row>
    <row r="170" spans="1:1" s="25" customFormat="1" x14ac:dyDescent="0.25">
      <c r="A170" s="58"/>
    </row>
    <row r="171" spans="1:1" x14ac:dyDescent="0.25">
      <c r="A171" s="58" t="s">
        <v>264</v>
      </c>
    </row>
    <row r="172" spans="1:1" x14ac:dyDescent="0.25">
      <c r="A172" s="58"/>
    </row>
    <row r="173" spans="1:1" x14ac:dyDescent="0.25">
      <c r="A173" s="58" t="s">
        <v>265</v>
      </c>
    </row>
    <row r="174" spans="1:1" x14ac:dyDescent="0.25">
      <c r="A174" s="58"/>
    </row>
    <row r="175" spans="1:1" x14ac:dyDescent="0.25">
      <c r="A175" s="58" t="s">
        <v>266</v>
      </c>
    </row>
    <row r="176" spans="1:1" x14ac:dyDescent="0.25">
      <c r="A176" s="58"/>
    </row>
    <row r="177" spans="1:1" x14ac:dyDescent="0.25">
      <c r="A177" s="58" t="s">
        <v>267</v>
      </c>
    </row>
    <row r="178" spans="1:1" x14ac:dyDescent="0.25">
      <c r="A178" s="58"/>
    </row>
    <row r="179" spans="1:1" x14ac:dyDescent="0.25">
      <c r="A179" s="57" t="s">
        <v>268</v>
      </c>
    </row>
    <row r="180" spans="1:1" x14ac:dyDescent="0.25">
      <c r="A180" s="58"/>
    </row>
    <row r="181" spans="1:1" x14ac:dyDescent="0.25">
      <c r="A181" s="57" t="s">
        <v>269</v>
      </c>
    </row>
    <row r="182" spans="1:1" x14ac:dyDescent="0.25">
      <c r="A182" s="58"/>
    </row>
    <row r="183" spans="1:1" x14ac:dyDescent="0.25">
      <c r="A183" s="58" t="s">
        <v>270</v>
      </c>
    </row>
    <row r="184" spans="1:1" x14ac:dyDescent="0.25">
      <c r="A184" s="58"/>
    </row>
    <row r="185" spans="1:1" x14ac:dyDescent="0.25">
      <c r="A185" s="58" t="s">
        <v>271</v>
      </c>
    </row>
    <row r="186" spans="1:1" x14ac:dyDescent="0.25">
      <c r="A186" s="58"/>
    </row>
    <row r="187" spans="1:1" x14ac:dyDescent="0.25">
      <c r="A187" s="58" t="s">
        <v>272</v>
      </c>
    </row>
    <row r="188" spans="1:1" x14ac:dyDescent="0.25">
      <c r="A188" s="58"/>
    </row>
    <row r="189" spans="1:1" x14ac:dyDescent="0.25">
      <c r="A189" s="58" t="s">
        <v>273</v>
      </c>
    </row>
    <row r="190" spans="1:1" x14ac:dyDescent="0.25">
      <c r="A190" s="58"/>
    </row>
    <row r="191" spans="1:1" x14ac:dyDescent="0.25">
      <c r="A191" s="58" t="s">
        <v>274</v>
      </c>
    </row>
    <row r="192" spans="1:1" x14ac:dyDescent="0.25">
      <c r="A192" s="58"/>
    </row>
    <row r="193" spans="1:1" x14ac:dyDescent="0.25">
      <c r="A193" s="58" t="s">
        <v>275</v>
      </c>
    </row>
    <row r="194" spans="1:1" x14ac:dyDescent="0.25">
      <c r="A194" s="58"/>
    </row>
    <row r="195" spans="1:1" x14ac:dyDescent="0.25">
      <c r="A195" s="58" t="s">
        <v>276</v>
      </c>
    </row>
    <row r="196" spans="1:1" x14ac:dyDescent="0.25">
      <c r="A196" s="58"/>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Public &amp; NGO Land</vt:lpstr>
      <vt:lpstr>References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Monegan Rice</dc:creator>
  <cp:lastModifiedBy>Tracy Monegan Rice</cp:lastModifiedBy>
  <dcterms:created xsi:type="dcterms:W3CDTF">2012-01-17T18:03:42Z</dcterms:created>
  <dcterms:modified xsi:type="dcterms:W3CDTF">2016-11-23T15:58:33Z</dcterms:modified>
</cp:coreProperties>
</file>